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0" yWindow="420" windowWidth="12960" windowHeight="5895"/>
  </bookViews>
  <sheets>
    <sheet name="Лист1" sheetId="1" r:id="rId1"/>
    <sheet name="Документ" sheetId="3" r:id="rId2"/>
  </sheets>
  <definedNames>
    <definedName name="_xlnm._FilterDatabase" localSheetId="1" hidden="1">Документ!$A$8:$N$90</definedName>
    <definedName name="Print_Titles" localSheetId="0">Лист1!$4:$6</definedName>
    <definedName name="_xlnm.Print_Titles" localSheetId="1">Документ!$6:$8</definedName>
    <definedName name="_xlnm.Print_Titles" localSheetId="0">Лист1!$4:$6</definedName>
  </definedNames>
  <calcPr calcId="125725"/>
</workbook>
</file>

<file path=xl/calcChain.xml><?xml version="1.0" encoding="utf-8"?>
<calcChain xmlns="http://schemas.openxmlformats.org/spreadsheetml/2006/main">
  <c r="T74" i="1"/>
  <c r="T75"/>
  <c r="T57"/>
  <c r="T56"/>
  <c r="N95" i="3"/>
  <c r="M95"/>
  <c r="L95"/>
  <c r="K93"/>
  <c r="K95" s="1"/>
  <c r="J93"/>
  <c r="J95" s="1"/>
  <c r="I93"/>
  <c r="I95" s="1"/>
  <c r="K14" i="1" l="1"/>
  <c r="K27" l="1"/>
  <c r="J27"/>
  <c r="C27"/>
  <c r="B27"/>
  <c r="J81" l="1"/>
  <c r="K81"/>
  <c r="T28"/>
  <c r="T24" l="1"/>
  <c r="T58" l="1"/>
  <c r="B31" l="1"/>
  <c r="C31"/>
  <c r="T76" l="1"/>
  <c r="T67" l="1"/>
  <c r="T55"/>
  <c r="T45"/>
  <c r="T43" l="1"/>
  <c r="T35" l="1"/>
  <c r="T20"/>
  <c r="T13"/>
  <c r="T12"/>
  <c r="T10"/>
  <c r="T8"/>
  <c r="E28" l="1"/>
  <c r="D28"/>
  <c r="T39" l="1"/>
  <c r="O13"/>
  <c r="D16"/>
  <c r="E17"/>
  <c r="D17"/>
  <c r="E18"/>
  <c r="D18"/>
  <c r="E19"/>
  <c r="D19"/>
  <c r="E24"/>
  <c r="D24"/>
  <c r="E34"/>
  <c r="F35"/>
  <c r="G35"/>
  <c r="D36"/>
  <c r="E37"/>
  <c r="D37"/>
  <c r="E40"/>
  <c r="D40"/>
  <c r="E57"/>
  <c r="D56"/>
  <c r="D57"/>
  <c r="E56"/>
  <c r="E52"/>
  <c r="D52"/>
  <c r="J46"/>
  <c r="J43" s="1"/>
  <c r="K46"/>
  <c r="K45" s="1"/>
  <c r="B35"/>
  <c r="F13"/>
  <c r="B13"/>
  <c r="B46"/>
  <c r="B45" s="1"/>
  <c r="K43" l="1"/>
  <c r="B41"/>
  <c r="B43"/>
  <c r="D32" l="1"/>
  <c r="D34"/>
  <c r="E39" l="1"/>
  <c r="D39"/>
  <c r="K13"/>
  <c r="J13"/>
  <c r="C84" l="1"/>
  <c r="D21" l="1"/>
  <c r="L13" l="1"/>
  <c r="M13"/>
  <c r="N13"/>
  <c r="T52" l="1"/>
  <c r="G13" l="1"/>
  <c r="H13"/>
  <c r="D13" s="1"/>
  <c r="I13"/>
  <c r="D14"/>
  <c r="E14"/>
  <c r="T14"/>
  <c r="D15"/>
  <c r="E15"/>
  <c r="T15"/>
  <c r="E16"/>
  <c r="T16"/>
  <c r="T17"/>
  <c r="T18"/>
  <c r="T19"/>
  <c r="D20"/>
  <c r="E20"/>
  <c r="E21"/>
  <c r="T21"/>
  <c r="D25"/>
  <c r="E25"/>
  <c r="T25"/>
  <c r="D26"/>
  <c r="E26"/>
  <c r="T26"/>
  <c r="C13"/>
  <c r="D27"/>
  <c r="E27"/>
  <c r="T27"/>
  <c r="D29"/>
  <c r="E29"/>
  <c r="T29"/>
  <c r="D30"/>
  <c r="E30"/>
  <c r="T30"/>
  <c r="F31"/>
  <c r="G31"/>
  <c r="H31"/>
  <c r="I31"/>
  <c r="J31"/>
  <c r="K31"/>
  <c r="L31"/>
  <c r="M31"/>
  <c r="N31"/>
  <c r="O31"/>
  <c r="T31"/>
  <c r="E32"/>
  <c r="T32"/>
  <c r="T34"/>
  <c r="C35"/>
  <c r="H35"/>
  <c r="I35"/>
  <c r="J35"/>
  <c r="K35"/>
  <c r="L35"/>
  <c r="M35"/>
  <c r="N35"/>
  <c r="O35"/>
  <c r="E36"/>
  <c r="T36"/>
  <c r="T37"/>
  <c r="D38"/>
  <c r="E38"/>
  <c r="T38"/>
  <c r="T40"/>
  <c r="C46"/>
  <c r="C43" s="1"/>
  <c r="C79" s="1"/>
  <c r="F46"/>
  <c r="G46"/>
  <c r="H46"/>
  <c r="H43" s="1"/>
  <c r="H79" s="1"/>
  <c r="I46"/>
  <c r="I45" s="1"/>
  <c r="J45"/>
  <c r="L46"/>
  <c r="L43" s="1"/>
  <c r="L79" s="1"/>
  <c r="M46"/>
  <c r="M45" s="1"/>
  <c r="N46"/>
  <c r="N45" s="1"/>
  <c r="O46"/>
  <c r="O43" s="1"/>
  <c r="O79" s="1"/>
  <c r="T46"/>
  <c r="T48"/>
  <c r="T49"/>
  <c r="T54"/>
  <c r="T70"/>
  <c r="T71"/>
  <c r="T72"/>
  <c r="T73"/>
  <c r="T77"/>
  <c r="F81"/>
  <c r="G81"/>
  <c r="H81"/>
  <c r="I81"/>
  <c r="L81"/>
  <c r="M81"/>
  <c r="N81"/>
  <c r="O81"/>
  <c r="T81"/>
  <c r="D83"/>
  <c r="D84" s="1"/>
  <c r="E83"/>
  <c r="E84" s="1"/>
  <c r="B84"/>
  <c r="B81" s="1"/>
  <c r="C81"/>
  <c r="F84"/>
  <c r="G84"/>
  <c r="H84"/>
  <c r="I84"/>
  <c r="J84"/>
  <c r="K84"/>
  <c r="K12" l="1"/>
  <c r="C12"/>
  <c r="C10" s="1"/>
  <c r="C8" s="1"/>
  <c r="E35"/>
  <c r="D31"/>
  <c r="E13"/>
  <c r="E31"/>
  <c r="G45"/>
  <c r="E46"/>
  <c r="F45"/>
  <c r="D46"/>
  <c r="D35"/>
  <c r="K79"/>
  <c r="F12"/>
  <c r="N43"/>
  <c r="N79" s="1"/>
  <c r="F43"/>
  <c r="D81"/>
  <c r="N41"/>
  <c r="J41"/>
  <c r="I41"/>
  <c r="H41"/>
  <c r="E81"/>
  <c r="O41"/>
  <c r="G41"/>
  <c r="J79"/>
  <c r="M43"/>
  <c r="M79" s="1"/>
  <c r="F41"/>
  <c r="N12"/>
  <c r="J12"/>
  <c r="J10" s="1"/>
  <c r="J8" s="1"/>
  <c r="H45"/>
  <c r="L45"/>
  <c r="I43"/>
  <c r="I79" s="1"/>
  <c r="G43"/>
  <c r="O12"/>
  <c r="G12"/>
  <c r="L12"/>
  <c r="H12"/>
  <c r="M41"/>
  <c r="I12"/>
  <c r="I10" s="1"/>
  <c r="I8" s="1"/>
  <c r="C41"/>
  <c r="B12"/>
  <c r="B10" s="1"/>
  <c r="B8" s="1"/>
  <c r="O45"/>
  <c r="C45"/>
  <c r="M12"/>
  <c r="M10" s="1"/>
  <c r="K41"/>
  <c r="L41"/>
  <c r="M8" l="1"/>
  <c r="M85" s="1"/>
  <c r="F10"/>
  <c r="F8" s="1"/>
  <c r="D12"/>
  <c r="E45"/>
  <c r="D45"/>
  <c r="G79"/>
  <c r="E79" s="1"/>
  <c r="E43"/>
  <c r="G10"/>
  <c r="E12"/>
  <c r="F79"/>
  <c r="D79" s="1"/>
  <c r="D43"/>
  <c r="I85"/>
  <c r="L10"/>
  <c r="H10"/>
  <c r="H8" s="1"/>
  <c r="O10"/>
  <c r="N10"/>
  <c r="K10"/>
  <c r="B79"/>
  <c r="J85"/>
  <c r="C85"/>
  <c r="D41"/>
  <c r="B85"/>
  <c r="E41"/>
  <c r="K8" l="1"/>
  <c r="K85" s="1"/>
  <c r="L8"/>
  <c r="L85" s="1"/>
  <c r="N8"/>
  <c r="N85" s="1"/>
  <c r="G8"/>
  <c r="G85" s="1"/>
  <c r="O8"/>
  <c r="O85" s="1"/>
  <c r="E10"/>
  <c r="D10"/>
  <c r="E8" l="1"/>
  <c r="E85" s="1"/>
  <c r="F85"/>
  <c r="D8"/>
  <c r="D85" s="1"/>
  <c r="H85"/>
</calcChain>
</file>

<file path=xl/sharedStrings.xml><?xml version="1.0" encoding="utf-8"?>
<sst xmlns="http://schemas.openxmlformats.org/spreadsheetml/2006/main" count="871" uniqueCount="315">
  <si>
    <t>тыс. руб.</t>
  </si>
  <si>
    <t>Наименование целей, задач, основных мероприятий, подпрограмм, мероприятий государственной программы</t>
  </si>
  <si>
    <t>Всего по всем источникам финансирования государственной программы</t>
  </si>
  <si>
    <t>в том числе</t>
  </si>
  <si>
    <t xml:space="preserve">Наименование показателей, ед. измерения </t>
  </si>
  <si>
    <t>Примечание (краткая информация об исполнении либо о причинах неисполнения)</t>
  </si>
  <si>
    <t>федеральный бюджет (средства поступающие в бюджет Астраханской области)</t>
  </si>
  <si>
    <t>федеральный бюджет (средства не поступающие в бюджет Астраханской области)</t>
  </si>
  <si>
    <t xml:space="preserve"> бюджет Астраханской области</t>
  </si>
  <si>
    <t>местные бюджеты</t>
  </si>
  <si>
    <t>внебюджетные источники</t>
  </si>
  <si>
    <t>получено</t>
  </si>
  <si>
    <t>освоено</t>
  </si>
  <si>
    <t>Государственная программа  « Содействие занятости населения Астраханской области»</t>
  </si>
  <si>
    <t>Цель. Содействие в трудоустройстве гражданам, ищущим работу, и обеспечение государственных гарантий в области содействия занятости населения</t>
  </si>
  <si>
    <t>х</t>
  </si>
  <si>
    <t>x</t>
  </si>
  <si>
    <t xml:space="preserve">Коэффициент напряженности, чел. на 1 вак. </t>
  </si>
  <si>
    <t xml:space="preserve">Подпрограмма  1. «Активная политика занятости населения и социальная поддержка безработных граждан» </t>
  </si>
  <si>
    <t>Цель подпрограммы. Сдерживание напряженности на рынке труда</t>
  </si>
  <si>
    <t>Задача 1. Содействие гражданам в трудоустройстве на постоянные и временные рабочие места</t>
  </si>
  <si>
    <t>Уровень трудоустройства, %</t>
  </si>
  <si>
    <t>1.1 . Содействие гражданам в поиске подходящей работы, а работодателям - в подборе необходимых работников</t>
  </si>
  <si>
    <t>Доля граждан, получивших услугу по содействию в поиске подходящей работы, в общем числе обратившихся за данной услугой, %</t>
  </si>
  <si>
    <t>1.2. Организация ярмарок вакансий и учебных рабочих мест</t>
  </si>
  <si>
    <t>Количество проведенных ярмарок, ед.</t>
  </si>
  <si>
    <t>1.3. Информирование населения и работодателей о положении на рынке труда в Астраханской области</t>
  </si>
  <si>
    <t>Количество информационных материалов, ед.</t>
  </si>
  <si>
    <t>1.4. Организация проведения оплачиваемых общественных работ</t>
  </si>
  <si>
    <t>Количество граждан, принявших участие в общественных работах, чел.</t>
  </si>
  <si>
    <t>1.5. Организация временного трудоустройства безработных граждан, испытывающих трудности в поиске работы</t>
  </si>
  <si>
    <t>Количество трудоустроенных граждан, чел.</t>
  </si>
  <si>
    <t>1.6. Организация временного трудоустройства несовершеннолетних граждан в возрасте от 14 до 18 лет в свободное от учебы время</t>
  </si>
  <si>
    <t>Количество трудоустроенных несовершеннолетних граждан, чел.</t>
  </si>
  <si>
    <t>1.7. Социальная адаптация безработных граждан на рынке труда, в том числе психологическая поддержка</t>
  </si>
  <si>
    <t>Количество безработных граждан, получивших услугу по социальной адаптации, чел.</t>
  </si>
  <si>
    <t>Количество безработных граждан, организовавших самозанятость, чел.</t>
  </si>
  <si>
    <t>1.10. Организация стажировок выпускников образовательных организаций</t>
  </si>
  <si>
    <t>1.11. Содействие безработным гражданам в переезде и безработным гражданам и членам их семей в переселении в другую местность для трудоустройства по направлению органов службы занятости</t>
  </si>
  <si>
    <t>Количество безработных граждан и членов их семей, переехавших и переселившихся в другую местность с целью трудоустройства, чел.</t>
  </si>
  <si>
    <t>1.12. Профессиональное обучение и дополнительное профессиональное образование безработных граждан, включая обучение в другой местности, в том числе освободившихся из мест лишения свободы и признанных в установленном порядке безработными гражданами</t>
  </si>
  <si>
    <t>Количество граждан, приступивших к обучению, чел.</t>
  </si>
  <si>
    <t>1.14. Организация профессиональной ориентации граждан в целях выбора сферы деятельности (профессии), трудоустройства, прохождения профессионального обучения и получения дополнительного профессионального образования</t>
  </si>
  <si>
    <t>Количество граждан, получивших услугу, чел.</t>
  </si>
  <si>
    <t>1.15. Услуги банка по мероприятиям активной политики занятости</t>
  </si>
  <si>
    <t>Охват участников мероприятий активной политики занятости, получающих материальную поддержку, услугами банка, %</t>
  </si>
  <si>
    <t>Задача 2. Укрепление материально-технической базы центров занятости</t>
  </si>
  <si>
    <t>Оснащенность центров занятости в соответствии с требованиями регламентов по оказанию государственных услуг, %</t>
  </si>
  <si>
    <t>2.1. Создание условий в центрах занятости для оказания государственных услуг (оснащение, оборудование, проведение ремонтных работ в соответствии с требованиями административных регламентов оказания государственных услуг)</t>
  </si>
  <si>
    <t>Оснащенность центров занятости в соответствии с требованиями пожарной, антитеррористической безопасности и доступности государственных услуг, %</t>
  </si>
  <si>
    <t>2.2. Обеспечение доступной среды для маломобильных групп населения и граждан с ограниченными возможностями</t>
  </si>
  <si>
    <t>Оснащенность центров занятости в соответствии с  требованиями к оказанию услуг маломобильным группам населения и гражданам с ограниченными возможностями (доступная среда), %</t>
  </si>
  <si>
    <t>Задача 3. Обеспечение социальной поддержки безработных граждан</t>
  </si>
  <si>
    <t xml:space="preserve">Количество получателей пособий по безработице, чел. </t>
  </si>
  <si>
    <t>3.2.Оформление безработным гражданам пенсий досрочно</t>
  </si>
  <si>
    <t>Количество граждан, направленных на пенсию досрочно, чел.</t>
  </si>
  <si>
    <t>Количество получателей стипендий, чел.</t>
  </si>
  <si>
    <t>Количество получателей пособий и стипендий, чел.</t>
  </si>
  <si>
    <t>Уровень трудоустройства инвалидов, %</t>
  </si>
  <si>
    <t>Подпрограмма 2. Содействие в поиске работы незанятым инвалидам, нуждающимся в трудоустройстве, и сопровождение инвалидов молодого возраста при трудоустройстве»</t>
  </si>
  <si>
    <t>Цель подпрограммы. Содействие занятости инвалидов и создание условий для повышения эффективности профессиональной реабилитации и уровня трудоустройства молодых инвалидов</t>
  </si>
  <si>
    <t>Напряженность на рынке труда граждан с ограниченными возможностями, чел. на 1 вак.</t>
  </si>
  <si>
    <t>1.1. Проведение социологических опросов в целях выявления потребности инвалидов в трудоустройстве и обучении</t>
  </si>
  <si>
    <t>Доля опрошенных инвалидов в общей численности инвалидов, обратившихся в органы службы занятости, %</t>
  </si>
  <si>
    <t>1.2. Содействие трудоустройству инвалидов на квотируемые рабочие места</t>
  </si>
  <si>
    <t xml:space="preserve">Доля инвалидов, трудоустроенных на вакансии, заявленные работодателями в счет квот, от общего числа инвалидов, обратившихся в службу занятости, % </t>
  </si>
  <si>
    <t>1.3. Взаимодействие с Общественной палатой Астраханской области, объединениями работодателей, обществами инвалидов</t>
  </si>
  <si>
    <t>Доля проведенных встреч по вопросам трудовой занятости инвалидов от числа необходимых, %</t>
  </si>
  <si>
    <t>1.4. Взаимодействие с федеральным казенным учреждением «Главное бюро медико-социальной экспертизы по Астраханской области» с целью выявления инвалидов, нуждающихся в трудоустройстве</t>
  </si>
  <si>
    <t>Доля опрошенных инвалидов от числа инвалидов, получивших индивидуальную программу реабилитации в текущем периоде, %</t>
  </si>
  <si>
    <t>1.5. Организация сопровождаемого содействия занятости инвалидов с учетом рекомендуемых в индивидуальной программе реабилитации или абилитации показанных (противопоказанных) видов трудовой деятельности</t>
  </si>
  <si>
    <t>Доля инвалидов, которым организовано сопровождение при трудоустройстве, в числе инвалидов, которым показано сопровождение, согласно индивидуальной программе реабилитации или абилитации инвалида и обратившихся в службу занятости в поиске работы, %</t>
  </si>
  <si>
    <t>1.6. Организация профессионального обучения и дополнительного профессионального образования инвалидов (в том числе молодых), являющихся безработными</t>
  </si>
  <si>
    <t>Количество инвалидов, приступивших к обучению, чел.</t>
  </si>
  <si>
    <t>1.7. Осуществление информационного обеспечения в сфере сопровождаемого содействия занятости инвалидов</t>
  </si>
  <si>
    <t>Доля инвалидов, охваченных информированием о возможности сопровождения при трудоустройстве, в числе опрошенных инвалидов, нуждающихся в трудоустройстве, %</t>
  </si>
  <si>
    <t>1.8. Разработка и утверждение порядка осуществления деятельности по сопровождаемому содействию занятости инвалидов</t>
  </si>
  <si>
    <t>Количество утвержденных порядков, ед.</t>
  </si>
  <si>
    <t>Доля трудоустроенных инвалидов молодого возраста от числа молодых инвалидов, обратившихся за содействием в поиске работы в органы службы занятости, %</t>
  </si>
  <si>
    <t>2.1. Содействие молодым инвалидам в поиске работы</t>
  </si>
  <si>
    <t>2.3. Осуществление информационного взаимодействия с образовательными организациями высшего и профессионального образования на территории Астраханской области в целях выявления востребованности выпускников из числа инвалидов услуг по содействию в поиске работы</t>
  </si>
  <si>
    <t xml:space="preserve">2.4. Организация, совместно с региональной ассоциацией центров содействия трудоустройству выпускников и студентов организаций высшего и профессионального образования, информационно-методического сопровождения деятельности структурных подразделений образовательных организаций   по оказанию содействия в трудоустройстве выпускникам, из числа молодых инвалидов </t>
  </si>
  <si>
    <t xml:space="preserve">Доля выпускников  инвалидов, охваченных информационно-методическим сопровождением в целях содействия трудоустройству, % </t>
  </si>
  <si>
    <t>2.5. Размещение на информационных ресурсах образовательных организаций высшего  и профессионального образования информации об услугах службы занятости населения по содействию в трудоустройстве выпускников  из числа инвалидов</t>
  </si>
  <si>
    <t>Доля образовательных организаций высшего                            и профессионального образования, охваченных информированием об услугах службы занятости населения, %</t>
  </si>
  <si>
    <t>2.6.Организация  проведения методических семинаров по обучению специалистов службы занятости населения практике профориентационной деятельности с учетом  особенностей психологического статуса инвалидов и их личностной позиции в отношении поиска работы и трудоустройства</t>
  </si>
  <si>
    <t>Количество проведенных семинаров, ед.</t>
  </si>
  <si>
    <t>Задача 3 Повышение конкурентоспособности  и профессиональной мобильности молодых инвалидов на региональном  рынке труда</t>
  </si>
  <si>
    <t>Доля молодых инвалидов, которым оказано содействие в профессиональном самоопределении с учетом рекомендуемых в индивидуальной программе реабилитации или абилитации показанных (противопоказанных) видов трудовой деятельности и потребностей рынка труда, в общем числе молодых инвалидов, обратившихся в центры занятости населения, %</t>
  </si>
  <si>
    <t>3.1. Организация профессиональной ориентации  молодых инвалидов, обратившихся в органы службы занятости населения</t>
  </si>
  <si>
    <t>Доля молодых инвалидов,  охваченных профориентационными мероприятиями от числа молодых инвалидов, обратившихся в органы службы занятости населения, %</t>
  </si>
  <si>
    <t xml:space="preserve">3.2. Предоставление услуг по социальной адаптации на рынке труда инвалидам выпускникам образовательных организаций, признанным в установленном порядке безработными  </t>
  </si>
  <si>
    <t>Доля  инвалидов выпускников, получивших услугу по социальной адаптации от выпускников инвалидов, признанных  в установленном порядке безработными, %</t>
  </si>
  <si>
    <t xml:space="preserve">3.3. Предоставление услуг по психологической поддержке инвалидам выпускникам образовательных организаций, признанным в установленном порядке безработными  </t>
  </si>
  <si>
    <t>Доля  инвалидов выпускников, получивших услугу по психологической поддержке, от выпускников инвалидов, признанных  в установленном порядке безработными, %</t>
  </si>
  <si>
    <t>3.4. Информационно - методическое сопровождение молодых инвалидов, получивших статус безработного, по вопросу организации собственного дела</t>
  </si>
  <si>
    <t xml:space="preserve">Доля молодых инвалидов, охваченных информационно - методическим сопровождением, от числа безработных молодых инвалидов, желающих организовать самозанятость, %  </t>
  </si>
  <si>
    <t>3.5. Организация специализированных ярмарок вакансий</t>
  </si>
  <si>
    <t>Количество проведенных ярмарок вакансий для инвалидов, ед.</t>
  </si>
  <si>
    <t>3.6. Реализация мероприятий по содействию трудоустройству незанятых участников региональных и национальных этапов чемпионата по профессиональному мастерству среди людей с инвалидностью «Абилимпикс»</t>
  </si>
  <si>
    <t>Доля граждан, получивших услуги в области содействия занятости населения, в общем числе обратившихся граждан, имеющих право на получение этих услуг, %</t>
  </si>
  <si>
    <t>Ведомственная целевая программа «Создание условий для обеспечения занятости населения Астраханской области»</t>
  </si>
  <si>
    <t>Мероприятие «Обеспечение деятельности агентства  по занятости населения Астраханской области и подведомственных ему учреждений»</t>
  </si>
  <si>
    <t>Итого по государственной программе, в том числе:</t>
  </si>
  <si>
    <t>капитальные вложения</t>
  </si>
  <si>
    <t>Объем финансирования согласно бюджетной росписи</t>
  </si>
  <si>
    <t>Значение за  период, предшествующий реализации государственной программы</t>
  </si>
  <si>
    <t>Планируемое значение на отчетный период</t>
  </si>
  <si>
    <t xml:space="preserve">Фактическое значение за отчетный период </t>
  </si>
  <si>
    <t>Итого по подпрограмме 1, в том числе :</t>
  </si>
  <si>
    <t>Задача 1. Повышение трудовой занятости инвалидов</t>
  </si>
  <si>
    <t>Итого по подпрограмме 2, в том числе:</t>
  </si>
  <si>
    <t>Итого по ВЦП</t>
  </si>
  <si>
    <t>Все опрошенные инвалиды проинформированы о возможности сопровождения при трудоустройстве</t>
  </si>
  <si>
    <t>Порядок осуществления деятельности по сопровождаемому содействию занятости инвалидов утвержден в 2017 году</t>
  </si>
  <si>
    <t>Семинары проводятся по мере необходимости предоставления методических рекомендаций специалистам службы занятости населения</t>
  </si>
  <si>
    <t xml:space="preserve">Все безработные молодые инвалиды, желающие организовать самозанятость, охвачены информационно - методическим сопровождением  </t>
  </si>
  <si>
    <t>Все граждане, имеющие право на получение  услуг в области содействия занятости населения и обратившиеся в службу занятости, эти услуги получили</t>
  </si>
  <si>
    <t>3.4. Организация осуществления переданного полномочия по осуществлению социальных выплат гражданам, признанным в установленном порядке безработными</t>
  </si>
  <si>
    <t>3.5. Оплата услуг почтовой связи и банковских услуг по мероприятиям социальной поддержки безработных граждан</t>
  </si>
  <si>
    <t>Доля занятых инвалидов молодого возраста, нашедших работу в течение 6 месяцев после получения образования по образовательным программам высшего образования в предшествующем отчетному году периоде, %</t>
  </si>
  <si>
    <t>Доля занятых инвалидов молодого возраста, нашедших работу в течение 6 месяцев после получения образования по образовательным про-граммам среднего профессионального образования в предшествующем отчетному году периоде, %</t>
  </si>
  <si>
    <t>Доля занятых инвалидов молодого возраста, нашедших работу по прошествии 6 месяцев и более после получения образования по образовательным программам высшего образования в предшествующем отчетному году периоде, %</t>
  </si>
  <si>
    <t>Доля занятых инвалидов молодого возраста, нашедших работу по прошествии 6 месяцев и более после получения образования по образовательным про-граммам среднего профессионального образования в предшествующем отчетному году периоде, %</t>
  </si>
  <si>
    <t xml:space="preserve">Все участники  мероприятий активной политики занятости, получающие материальную поддержку,  воспользовались услугами банка </t>
  </si>
  <si>
    <t>Доля численности граждан, которым назначено пособие по безработице, в общей численности граждан, обратившихся за содействием в поиске подходящей работы, %</t>
  </si>
  <si>
    <t>Количество выпускников, прошедших стажировку, чел.</t>
  </si>
  <si>
    <t>1.10. Стимулирование создания работодателями рабочих мест для трудоустройства инвалидов сверх или помимо установленной квоты</t>
  </si>
  <si>
    <t>Количество трудоустроенных инвалидов на рабочие места сверх или помимо установленной квоты, чел.</t>
  </si>
  <si>
    <t>Доля трудоустроенных незанятых инвалидов от числа незанятых участников региональных и национальных этапов чемпионата по профессиональному мастерству среди людей с инвалидностью «Абилимпикс», из числа обратившихся в органы службы занятости, %</t>
  </si>
  <si>
    <t>Задача 2. Обеспечение качества и доступности  государственных услуг молодым инвалидам по сопровождению  при содействии занятости</t>
  </si>
  <si>
    <t>Количество трудоустроенных, чел.</t>
  </si>
  <si>
    <t xml:space="preserve">2.2 Организация мониторинга (анкетирования) потребности в трудоустройстве  незанятых молодых инвалидов, которым органами медико-социальной экспертизы рекомендовано трудоустройство </t>
  </si>
  <si>
    <t xml:space="preserve">Доля опрошенных инвалидов молодого возраста от инвалидов молодого возраста, в отношении которых получены выписки из индивидуальных программ реабилитации или абилитации инвалидов, % </t>
  </si>
  <si>
    <t>Образовательные организации высшего и профессионального образования охвачены информированием об услугах службы занятости населения</t>
  </si>
  <si>
    <t>Уровень регистрируемой безработицы,%</t>
  </si>
  <si>
    <t>Доля выпускников-инвалидов, получивших услуги в области содействия занятости населения, в общем числе выпускников - инвалидов, нуждающихся в трудоустройстве и обратившихся в службу занятости населения, %</t>
  </si>
  <si>
    <t>Задача 3 государственной программы. Сдерживание напряженности на рынке труда</t>
  </si>
  <si>
    <t>2,0-2,7</t>
  </si>
  <si>
    <t>1,2-3,5</t>
  </si>
  <si>
    <t>45,0-65,0</t>
  </si>
  <si>
    <t>70,0-80,0</t>
  </si>
  <si>
    <t>25,0-30,0</t>
  </si>
  <si>
    <t>25,0 - 30,0</t>
  </si>
  <si>
    <t>51,0-71,0</t>
  </si>
  <si>
    <t>21,0-26,0</t>
  </si>
  <si>
    <t>56,0-76,0</t>
  </si>
  <si>
    <t>26,0-36,0</t>
  </si>
  <si>
    <t>72,0-92,0</t>
  </si>
  <si>
    <t>42,0-62,0</t>
  </si>
  <si>
    <t>1.13. Организация профессионального обучения и дополнительного профессионального образования женщин в период отпуска по уходу за ребенком до достижения им возраста трех лет, незанятых граждан, которым в соответствии с законодательством Российской Федерации назначена страховая пенсия по старости и которые стремятся возобновить трудовую деятельность</t>
  </si>
  <si>
    <t xml:space="preserve">Мероприятие носит заявительный характер. Средства местных бюджетов и работодателей привлекались на выплату заработной платы участникам мероприятия. </t>
  </si>
  <si>
    <t>Количество женщин и граждан пенсионного возраста, приступивших к обучению, чел.</t>
  </si>
  <si>
    <t xml:space="preserve">Во всех 12 центрах занятости населения  организовано осуществление переданного полномочия по осуществлению социальных выплат гражданам, признанным в установленном порядке безработными.  </t>
  </si>
  <si>
    <t>Все необходимые встречи по вопросам трудовой занятости инвалидов проводятся в рабочем порядке</t>
  </si>
  <si>
    <t>Показатель оценивается по итогам года. Опрос инвалидов ведется в постоянном режиме, при условии наличия контактных данных и согласия респондента</t>
  </si>
  <si>
    <t>Показатель оценивается по итогам года</t>
  </si>
  <si>
    <t>Доля занятых инвалидов молодого возраста, нашедших работу в течение 3 месяцев после получения образования по образовательным программам высшего образования в предшествующем отчетному году периоде, %</t>
  </si>
  <si>
    <t>Доля занятых инвалидов молодого возраста, нашедших работу в течение 3 месяцев после получения образования по образовательным программам среднего профессионального образования в предшествующем отчетному году периоде, %</t>
  </si>
  <si>
    <t>Задача 5 государственной программы. Проведение единой государственной политики и осуществление государственного управления в области содействия занятости населения Астраханской области</t>
  </si>
  <si>
    <t>Задача 4 государственной программы. Содействие занятости инвалидов и создание условий для повышения эффективности профессиональной реабилитации и уровня трудоустройства молодых инвалидов</t>
  </si>
  <si>
    <t>-</t>
  </si>
  <si>
    <t xml:space="preserve">Проведено 12 ярмарок вакансий и учебных рабочих мест для граждан с ограниченными возможностями. </t>
  </si>
  <si>
    <t>Относительное отклонение от планового значения</t>
  </si>
  <si>
    <t>Мероприятие носит заявительный характер. Всем обратившимся за профессиональной ориентацией услуга была оказана. Финансовые средства, выделенные на данное мероприятие, используются на обеспечение качества оказанных  услуг</t>
  </si>
  <si>
    <t>Доля центров занятости, в которых организовано осуществление переданного полномочия по осуществлению социальных выплат гражданам, признанным в установленном порядке безработными, %</t>
  </si>
  <si>
    <t>Банк данных сформирован,  обновляется по мере поступления информации о выпускниках</t>
  </si>
  <si>
    <t xml:space="preserve">Отчет* 
</t>
  </si>
  <si>
    <t>Наличие  банка данных о выпускниках из числа инвалидов, имеющих риск нетрудоустройства, ед.</t>
  </si>
  <si>
    <t>3.3. Выплата стипендий в период прохождения профессионального обучения и получения дополнительного профессионального образования, в том числе материальной помощи в период прохождения профессионального обучения и получения дополнительного профессионального образования по направлению органов службы занятости</t>
  </si>
  <si>
    <t>3.1. Выплата пособий по безработице, в том числе материальной помощи в связи с истечением уста-новленного периода выплаты пособия по безработице</t>
  </si>
  <si>
    <t>1.9. Оборудование (оснащение) работодателями рабочих мест для стимулирования трудоустройства инвалидов</t>
  </si>
  <si>
    <t>Количество оборудованных (осна-щенных) рабочих мест для трудоустройства инвалидов, ед.</t>
  </si>
  <si>
    <t>о реализации государственной программы «Содействие занятости населения Астраханской области» за 9 месяцев 2021 года</t>
  </si>
  <si>
    <t>Объем финансирования на текущий год, утвержденный законом о бюджете Астраханской области (в последней действующей редакции)*</t>
  </si>
  <si>
    <t>на 30 сентября 2021 года</t>
  </si>
  <si>
    <t>(рублей)</t>
  </si>
  <si>
    <t xml:space="preserve">Наименование                           </t>
  </si>
  <si>
    <t>Код</t>
  </si>
  <si>
    <t>Исполнение</t>
  </si>
  <si>
    <t>главы</t>
  </si>
  <si>
    <t>раздела</t>
  </si>
  <si>
    <t>подраздела</t>
  </si>
  <si>
    <t>целевой статьи</t>
  </si>
  <si>
    <t>вида расходов</t>
  </si>
  <si>
    <t>доп.классификация</t>
  </si>
  <si>
    <t>Бюджетная роспись на начало года</t>
  </si>
  <si>
    <t>Бюджетная роспись с учетом изменений</t>
  </si>
  <si>
    <t>Финансирование</t>
  </si>
  <si>
    <t>Кассовый расход</t>
  </si>
  <si>
    <t>Остаток</t>
  </si>
  <si>
    <t>Агентство по занятости населения Астраханской области</t>
  </si>
  <si>
    <t>849</t>
  </si>
  <si>
    <t>00</t>
  </si>
  <si>
    <t>0000000000</t>
  </si>
  <si>
    <t>000</t>
  </si>
  <si>
    <t xml:space="preserve">  Иные выплаты персоналу учреждений, за исключением фонда оплаты труда</t>
  </si>
  <si>
    <t>04</t>
  </si>
  <si>
    <t>01</t>
  </si>
  <si>
    <t>1610052900</t>
  </si>
  <si>
    <t>112</t>
  </si>
  <si>
    <t>21-52900-00000-00000</t>
  </si>
  <si>
    <t xml:space="preserve">  Иные выплаты персоналу государственных (муниципальных) органов, за исключением фонда оплаты труда</t>
  </si>
  <si>
    <t>122</t>
  </si>
  <si>
    <t xml:space="preserve">  Прочая закупка товаров, работ и услуг</t>
  </si>
  <si>
    <t>244</t>
  </si>
  <si>
    <t>20-52900-00000-00000</t>
  </si>
  <si>
    <t xml:space="preserve">  Закупка энергетических ресурсов</t>
  </si>
  <si>
    <t>247</t>
  </si>
  <si>
    <t xml:space="preserve">  Субсидии (гранты в форме субсидий), не подлежащие казначейскому сопровождению</t>
  </si>
  <si>
    <t>1610070240</t>
  </si>
  <si>
    <t>633</t>
  </si>
  <si>
    <t>161114</t>
  </si>
  <si>
    <t xml:space="preserve">  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</si>
  <si>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</si>
  <si>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1610080770</t>
  </si>
  <si>
    <t>000001</t>
  </si>
  <si>
    <t>161101</t>
  </si>
  <si>
    <t>161103</t>
  </si>
  <si>
    <t>161104</t>
  </si>
  <si>
    <t>161107</t>
  </si>
  <si>
    <t>161108</t>
  </si>
  <si>
    <t>161110</t>
  </si>
  <si>
    <t>161111</t>
  </si>
  <si>
    <t>161113</t>
  </si>
  <si>
    <t>161117</t>
  </si>
  <si>
    <t xml:space="preserve">  Пособия, компенсации и иные социальные выплаты гражданам, кроме публичных нормативных обязательств</t>
  </si>
  <si>
    <t>321</t>
  </si>
  <si>
    <t>161102</t>
  </si>
  <si>
    <t>161105</t>
  </si>
  <si>
    <t>161106</t>
  </si>
  <si>
    <t>161112</t>
  </si>
  <si>
    <t>1630070740</t>
  </si>
  <si>
    <t>1630070750</t>
  </si>
  <si>
    <t>1630081490</t>
  </si>
  <si>
    <t>162110</t>
  </si>
  <si>
    <t>16ZL352910</t>
  </si>
  <si>
    <t>20-52910-00000-00000</t>
  </si>
  <si>
    <t>21-52910-00000-00000</t>
  </si>
  <si>
    <t>16ZP252910</t>
  </si>
  <si>
    <t xml:space="preserve">  Фонд оплаты труда государственных (муниципальных) органов</t>
  </si>
  <si>
    <t>16Б0000010</t>
  </si>
  <si>
    <t>121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</si>
  <si>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</si>
  <si>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</si>
  <si>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221000</t>
  </si>
  <si>
    <t xml:space="preserve">  Уплата налога на имущество организаций и земельного налога</t>
  </si>
  <si>
    <t>851</t>
  </si>
  <si>
    <t xml:space="preserve">  Уплата иных платежей</t>
  </si>
  <si>
    <t>853</t>
  </si>
  <si>
    <t>16Б0000120</t>
  </si>
  <si>
    <t>16Б0000140</t>
  </si>
  <si>
    <t xml:space="preserve">  Фонд оплаты труда учреждений</t>
  </si>
  <si>
    <t>16Б0010510</t>
  </si>
  <si>
    <t>111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</si>
  <si>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</si>
  <si>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</si>
  <si>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223000</t>
  </si>
  <si>
    <t>224000</t>
  </si>
  <si>
    <t xml:space="preserve">  Уплата прочих налогов, сборов</t>
  </si>
  <si>
    <t>852</t>
  </si>
  <si>
    <t>16Б001549F</t>
  </si>
  <si>
    <t>16Б005549F</t>
  </si>
  <si>
    <t xml:space="preserve">  Исполнение судебных актов Российской Федерации и мировых соглашений по возмещению причиненного вреда</t>
  </si>
  <si>
    <t>16Б0080960</t>
  </si>
  <si>
    <t>831</t>
  </si>
  <si>
    <t>16Б0081120</t>
  </si>
  <si>
    <t>16Б0081610</t>
  </si>
  <si>
    <t xml:space="preserve">  Межбюджетные трансферты бюджету Пенсионного фонда Российской Федерации</t>
  </si>
  <si>
    <t>10</t>
  </si>
  <si>
    <t>570</t>
  </si>
  <si>
    <t>03</t>
  </si>
  <si>
    <t>19-381</t>
  </si>
  <si>
    <t>20-5290F-00000-00000</t>
  </si>
  <si>
    <t>20-59000-00000-00000</t>
  </si>
  <si>
    <t>381</t>
  </si>
  <si>
    <t xml:space="preserve">  Стипендии</t>
  </si>
  <si>
    <t>340</t>
  </si>
  <si>
    <t>161005290F</t>
  </si>
  <si>
    <t xml:space="preserve">Трудоустроено 18404  ищущих работу гражданина из 37419 граждан, обратившихся за содействием в поиске работы  </t>
  </si>
  <si>
    <t xml:space="preserve">Всем гражданам, обратившимся в органы службы занятости и имеющим право на получение услуги по содействию в поиске подходящей работы, услуга была оказана. В отчетном периоде в службу занятости населения АО обратились в поиске работы 37,4 тыс. граждан, что на 33,8% меньше, чем в  январе - сентябре 2020 года (56,5 тыс.чел.). </t>
  </si>
  <si>
    <t xml:space="preserve">Проведено 177 ярмарок вакансий и учебных рабочих мест. </t>
  </si>
  <si>
    <t>Выпущено, размещено и опубликовано 2030 информационных материалов.  Часть размещенных информационных материалов не потребовала вложения финансовых средств.</t>
  </si>
  <si>
    <t>Показатель обратного счета. На 01.10.2021 года на учете в органах СЗ состояли 9636 незанятых граждан, банк вакансий составил 14701 ед.</t>
  </si>
  <si>
    <t>Мероприятие носит заявительный характер. Средства местных бюджетов и работодателей привлекались на выплату заработной платы участникам мероприятия.  Организация временной занятости подростков в  в период летних каникул была ограничена в связи с эпидемиологической ситуацией.</t>
  </si>
  <si>
    <t>Мероприятие носит заявительный характер. Получили услугу по соцадаптации 5412 безработных граждан, в том числе 2765 психологическую поддержку.</t>
  </si>
  <si>
    <t xml:space="preserve">Мероприятие носит заявительный характер. 116 безработных граждан организовали собственное дело, оформив государственную регистрацию. </t>
  </si>
  <si>
    <t>Мероприятие носит заявительный характер, финансовая помощь была не востребована. 43 человека переехали в другую местность для трудоустройства по имеющимся у них профессиям</t>
  </si>
  <si>
    <t>Мероприятие носит заявительный характер. К обучению приступили 29 женщин в период отпуска по уходу за ребенком до достижения им возраста трех лет</t>
  </si>
  <si>
    <t>Показатель обратного счета. Из 37419 граждан, обратившихся за содействием в поиске работы, 19972 признаны безработными с назначением пособия по безработице</t>
  </si>
  <si>
    <t xml:space="preserve">В январе-сентябре 2021 года за содействием в поиске работы в службу занятости обратились 572 инвалида, 195 из них - трудоустроены </t>
  </si>
  <si>
    <t xml:space="preserve"> На квотируемые места трудоустроено 79 инвалидов из 572 обратившихся.     </t>
  </si>
  <si>
    <t>Мероприятие носит заявительный характер. В рамках госпрограммы приступили к профессиональному обучению 568 безработных граждан, из них 547 в рамках данной подпрограммы</t>
  </si>
  <si>
    <t xml:space="preserve">Показатель оценивается по итогам года. </t>
  </si>
  <si>
    <t xml:space="preserve">Услуги по профессиональной ориентации получили 100%  молодых инвалидов,  обратившихся в органы службы занятости населения </t>
  </si>
  <si>
    <t xml:space="preserve"> Услуга носит заявительный характер. Оказано содействие в профессиональном самоопределении 76%  молодых инвалидов, обратившихся в службу занятости </t>
  </si>
  <si>
    <t>Оборудовано одно рабочее место для инвалида</t>
  </si>
  <si>
    <t>Создано одно рабочее место для инвалида</t>
  </si>
  <si>
    <t>В первом полугодии инвалиды, выпускники образовательных организаций в центры занятости не обращались. Во втором полугодии услугу получил 1 инвалид (признано безработными 2 чел.)</t>
  </si>
  <si>
    <t>В первом полугодии инвалиды, выпускники образовательных организаций в центры занятости не обращались. Во втором полугодии услугу получили 2 инвалида (признано безработными 2 чел.)</t>
  </si>
  <si>
    <t xml:space="preserve">Мероприятия по обеспечению доступной среды для маломобильных групп населения и граждан с ограниченными возможностями не осуществлялись, в связи переходом на оказание услуг в электронном виде
</t>
  </si>
  <si>
    <t xml:space="preserve">Оснащенность центров занятости в соответствии с требованиями регламентов по оказанию государственных услуг  составила 80,0%.   </t>
  </si>
  <si>
    <t>Мероприятие носит заявительный характер. Причина невысокого процента выполнения показателя объясняется дисбалансом:  профессии, которые заявляют работодатели для организации стажировок, не соответствуют профессиям выпускников, которые обратились в службу занятости населения в поиске работы.</t>
  </si>
  <si>
    <t xml:space="preserve">Показатель обратного счета. На 01.10.2021 года на учете в органах СЗ состояли 208 незанятых инвалидов, в базе вакансий было заявлено 869 мест для трудоустройства инвалидов </t>
  </si>
  <si>
    <t>При содействии службы занятости трудоустроено 102 инвалида молодого возраста из 275 молодых инвалидов, обратившихся в поиске подходящей работы</t>
  </si>
  <si>
    <t>*- Бюджетные ассигнования по мероприятиям приведены в соответствие с законом Астраханской области от 17.09.2021 № 89/2021-ОЗ "О внесении изменений в Закон Астраханской области "О бюджете Астраханской области на 2021 год и на плановый период 2022 и 2023 годов". Данные изменения будут откорректированы при внесении изменений в государственную программу.</t>
  </si>
  <si>
    <t>И.о. руководителя агентства                                                                     И.В. Мозгова</t>
  </si>
  <si>
    <t>Показатель обратного счета. На 01.10.2021 численность зарегистри-рованных безработных граждан составила 7,3 тыс. чел. Ситуация на рынке труда Астрахан-ской области в 2021 году характеризуется снижением   числен-ности безработных. Ослабление ограничи-тельных мер, адаптация организаций к изменя-ющейся эпидситуации, реализация органами службы занятости мероприятий активной политики занятости, продолжающиеся рабо-ты в области рыбо-добычи и сельхозработ способствуют трудоуст-ройству ищущих работу граждан, и как след-ствие, снижению показателей регистри-руемой безработицы и напряженности на рынке труда</t>
  </si>
  <si>
    <t>Мероприятие носит заявительный характер.  Средства местных бюджетов и работодателей привлекались на выплату заработной платы участникам мнроприятия</t>
  </si>
  <si>
    <t>1.8. Cодействие началу осуществления предпри-нимательской деятельно-сти безработных граж-дан, включая оказание гражданам, признанным в установленном порядке безработными, и граж-данам, признанным в установленном порядке безработными и про-шедшим профессиональ-ное обучение или полу-чившим дополнительное профессиональное обра-зование по направлению органов службы заня-тости, единовременной финан-совой помощи при государственной регист-рации в качестве индиви-дуального предпринима-теля, государственной регистрации создавае-мого юридического лица, госуда-ственной реги-страции крестьянского (фермерского) хозяйства, постановке на учет физи-ческого лица в качестве налогоплательщика налога на профессио-нальный доход</t>
  </si>
  <si>
    <t>1.9. Организация времен-ного трудоустройства безработных граждан в возрасте от 18 до 25 лет, имеющих среднее профессиональное образование или высшее образование и ищущих работу в течение года с даты выдачи им докумен-та об образовании и о квалификации</t>
  </si>
  <si>
    <t xml:space="preserve">В целях приведения в соответствие с техни-ческими требованиями проведены мероприятия по техническому обслу-живанию и диагностике автомобилей , приобре-тение ГСМ, оплата за услуги по охране. ЦЗН провели мероприятия по пожарной безопасности.
В целях пожарной безо-пасности проводились  работы по техничес-кому обслуживанию и ремонту пожарной сигнализации, проверка работоспособности систем противопожар-ной защиты в 11 подведомственных учреждениях
</t>
  </si>
  <si>
    <t xml:space="preserve">Социальные выплаты гражданам, признанным в установленном по-рядке безработными, осуществляются в полном объеме в  соот-ветствии с постанов-лением  Правительства Российской Федерации от 31 декабря 2020 года  № 2393 «О размерах минимальной и макси-мальной величин посо-бия по безработице на 2021 год» и постановле-нием Правительства Российской Федерации от 29 декабря 2020 года № 2331 «О внесении изменений в поста-новление Правительства Российской Федерации от 8 апреля 2020 г. N 460 и признании утра-тившим силу отдельного положения акта Прави-тельства Российской Федерации». </t>
  </si>
  <si>
    <t>Услугами почтовой связи и банковскими услугами воспользова-лись более  37,0 тыс. получателей пособий и стипендий. Размер оплаты услуг зависит от суммы перечислений, которая для каждого безработного гражда-нина рассчитывается индивидуально</t>
  </si>
  <si>
    <t xml:space="preserve">Мероприятие носит заявительный характер.  В  отчетном периоде в рамках данной подпро-граммы 21 безработный инвалид направлен на курсовое обучение по образовательным программам: Кадровое делопроизводство и расчет заработной платы со знанием программы: "1С: Зарплата и управление персоналом"", машинист насосных установок 4 разряда", тракторист, бухгалтерский учет и налогообложение со знанием программы 1С:Бухгалтерия, сметное  дело в строительстве со знанием ПК "гранд смета" и др.
</t>
  </si>
</sst>
</file>

<file path=xl/styles.xml><?xml version="1.0" encoding="utf-8"?>
<styleSheet xmlns="http://schemas.openxmlformats.org/spreadsheetml/2006/main">
  <numFmts count="3">
    <numFmt numFmtId="164" formatCode="#,##0.000000"/>
    <numFmt numFmtId="165" formatCode="#,##0.00000"/>
    <numFmt numFmtId="166" formatCode="#,##0.0"/>
  </numFmts>
  <fonts count="16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color rgb="FF000000"/>
      <name val="Arial Cyr"/>
    </font>
    <font>
      <sz val="11"/>
      <name val="Calibri"/>
      <family val="2"/>
      <scheme val="minor"/>
    </font>
    <font>
      <b/>
      <sz val="12"/>
      <color rgb="FF000000"/>
      <name val="Arial Cyr"/>
    </font>
    <font>
      <b/>
      <sz val="10"/>
      <color rgb="FF000000"/>
      <name val="Arial Cy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6">
    <xf numFmtId="0" fontId="0" fillId="0" borderId="0"/>
    <xf numFmtId="0" fontId="8" fillId="0" borderId="0">
      <alignment horizontal="left" vertical="top" wrapText="1"/>
    </xf>
    <xf numFmtId="0" fontId="8" fillId="0" borderId="0"/>
    <xf numFmtId="0" fontId="9" fillId="0" borderId="0"/>
    <xf numFmtId="0" fontId="10" fillId="0" borderId="0">
      <alignment horizontal="center" wrapText="1"/>
    </xf>
    <xf numFmtId="0" fontId="10" fillId="0" borderId="0">
      <alignment horizontal="center"/>
    </xf>
    <xf numFmtId="0" fontId="8" fillId="0" borderId="0">
      <alignment wrapText="1"/>
    </xf>
    <xf numFmtId="0" fontId="8" fillId="0" borderId="0">
      <alignment horizontal="right"/>
    </xf>
    <xf numFmtId="0" fontId="8" fillId="0" borderId="14">
      <alignment horizontal="center" vertical="center" wrapText="1"/>
    </xf>
    <xf numFmtId="0" fontId="8" fillId="0" borderId="16">
      <alignment horizontal="center" vertical="center" shrinkToFit="1"/>
    </xf>
    <xf numFmtId="0" fontId="8" fillId="0" borderId="16">
      <alignment horizontal="left" vertical="top" wrapText="1"/>
    </xf>
    <xf numFmtId="4" fontId="8" fillId="4" borderId="16">
      <alignment horizontal="right" vertical="top" shrinkToFit="1"/>
    </xf>
    <xf numFmtId="4" fontId="8" fillId="0" borderId="16">
      <alignment horizontal="right" vertical="top" shrinkToFit="1"/>
    </xf>
    <xf numFmtId="4" fontId="8" fillId="0" borderId="0">
      <alignment horizontal="right" shrinkToFit="1"/>
    </xf>
    <xf numFmtId="0" fontId="8" fillId="0" borderId="17"/>
    <xf numFmtId="0" fontId="8" fillId="0" borderId="0">
      <alignment horizontal="left" wrapText="1"/>
    </xf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5" borderId="0"/>
    <xf numFmtId="0" fontId="11" fillId="0" borderId="18">
      <alignment horizontal="left"/>
    </xf>
    <xf numFmtId="4" fontId="11" fillId="6" borderId="16">
      <alignment horizontal="right" vertical="top" shrinkToFit="1"/>
    </xf>
    <xf numFmtId="0" fontId="11" fillId="0" borderId="16">
      <alignment horizontal="left" vertical="top" wrapText="1"/>
    </xf>
    <xf numFmtId="0" fontId="8" fillId="5" borderId="0">
      <alignment horizontal="center"/>
    </xf>
  </cellStyleXfs>
  <cellXfs count="227">
    <xf numFmtId="0" fontId="0" fillId="0" borderId="0" xfId="0"/>
    <xf numFmtId="0" fontId="3" fillId="0" borderId="0" xfId="0" applyFont="1" applyFill="1"/>
    <xf numFmtId="4" fontId="3" fillId="0" borderId="2" xfId="0" applyNumberFormat="1" applyFont="1" applyFill="1" applyBorder="1" applyAlignment="1">
      <alignment horizontal="left" vertical="top" wrapText="1"/>
    </xf>
    <xf numFmtId="0" fontId="3" fillId="0" borderId="0" xfId="0" applyFont="1" applyFill="1" applyAlignment="1">
      <alignment vertical="top"/>
    </xf>
    <xf numFmtId="4" fontId="4" fillId="0" borderId="2" xfId="0" applyNumberFormat="1" applyFont="1" applyFill="1" applyBorder="1" applyAlignment="1">
      <alignment horizontal="left" vertical="top" wrapText="1"/>
    </xf>
    <xf numFmtId="0" fontId="4" fillId="0" borderId="0" xfId="0" applyFont="1" applyFill="1"/>
    <xf numFmtId="0" fontId="3" fillId="0" borderId="0" xfId="0" applyFont="1" applyFill="1" applyAlignment="1">
      <alignment vertical="center"/>
    </xf>
    <xf numFmtId="4" fontId="3" fillId="0" borderId="2" xfId="0" applyNumberFormat="1" applyFont="1" applyFill="1" applyBorder="1" applyAlignment="1">
      <alignment vertical="top" wrapText="1"/>
    </xf>
    <xf numFmtId="4" fontId="4" fillId="0" borderId="2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4" fontId="3" fillId="0" borderId="2" xfId="0" applyNumberFormat="1" applyFont="1" applyFill="1" applyBorder="1" applyAlignment="1">
      <alignment horizontal="justify" vertical="top" wrapText="1"/>
    </xf>
    <xf numFmtId="4" fontId="3" fillId="0" borderId="2" xfId="0" applyNumberFormat="1" applyFont="1" applyFill="1" applyBorder="1" applyAlignment="1">
      <alignment horizontal="justify" vertical="top"/>
    </xf>
    <xf numFmtId="4" fontId="4" fillId="0" borderId="2" xfId="0" applyNumberFormat="1" applyFont="1" applyFill="1" applyBorder="1" applyAlignment="1">
      <alignment vertical="center" wrapText="1"/>
    </xf>
    <xf numFmtId="0" fontId="5" fillId="0" borderId="0" xfId="0" applyFont="1" applyFill="1" applyAlignment="1">
      <alignment vertical="top"/>
    </xf>
    <xf numFmtId="4" fontId="3" fillId="0" borderId="5" xfId="0" applyNumberFormat="1" applyFont="1" applyFill="1" applyBorder="1" applyAlignment="1">
      <alignment horizontal="left" vertical="top" wrapText="1"/>
    </xf>
    <xf numFmtId="164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vertical="top" wrapText="1"/>
    </xf>
    <xf numFmtId="0" fontId="4" fillId="2" borderId="0" xfId="0" applyFont="1" applyFill="1"/>
    <xf numFmtId="4" fontId="4" fillId="2" borderId="2" xfId="0" applyNumberFormat="1" applyFont="1" applyFill="1" applyBorder="1" applyAlignment="1">
      <alignment horizontal="left" vertical="top" wrapText="1"/>
    </xf>
    <xf numFmtId="4" fontId="3" fillId="2" borderId="0" xfId="0" applyNumberFormat="1" applyFont="1" applyFill="1"/>
    <xf numFmtId="4" fontId="3" fillId="0" borderId="2" xfId="0" applyNumberFormat="1" applyFont="1" applyFill="1" applyBorder="1" applyAlignment="1">
      <alignment horizontal="left" vertical="top" wrapText="1"/>
    </xf>
    <xf numFmtId="4" fontId="3" fillId="0" borderId="2" xfId="0" applyNumberFormat="1" applyFont="1" applyFill="1" applyBorder="1" applyAlignment="1">
      <alignment horizontal="left" vertical="top" wrapText="1"/>
    </xf>
    <xf numFmtId="4" fontId="3" fillId="0" borderId="5" xfId="0" applyNumberFormat="1" applyFont="1" applyFill="1" applyBorder="1" applyAlignment="1">
      <alignment horizontal="left" vertical="top" wrapText="1"/>
    </xf>
    <xf numFmtId="0" fontId="3" fillId="3" borderId="0" xfId="0" applyFont="1" applyFill="1"/>
    <xf numFmtId="4" fontId="3" fillId="2" borderId="2" xfId="0" applyNumberFormat="1" applyFont="1" applyFill="1" applyBorder="1" applyAlignment="1">
      <alignment horizontal="left" vertical="top" wrapText="1"/>
    </xf>
    <xf numFmtId="0" fontId="3" fillId="2" borderId="0" xfId="0" applyFont="1" applyFill="1"/>
    <xf numFmtId="4" fontId="3" fillId="2" borderId="2" xfId="0" applyNumberFormat="1" applyFont="1" applyFill="1" applyBorder="1" applyAlignment="1">
      <alignment vertical="top" wrapText="1"/>
    </xf>
    <xf numFmtId="4" fontId="1" fillId="2" borderId="0" xfId="0" applyNumberFormat="1" applyFont="1" applyFill="1"/>
    <xf numFmtId="4" fontId="3" fillId="2" borderId="5" xfId="0" applyNumberFormat="1" applyFont="1" applyFill="1" applyBorder="1" applyAlignment="1">
      <alignment horizontal="left" vertical="top" wrapText="1"/>
    </xf>
    <xf numFmtId="4" fontId="3" fillId="0" borderId="5" xfId="0" applyNumberFormat="1" applyFont="1" applyFill="1" applyBorder="1" applyAlignment="1">
      <alignment vertical="top" wrapText="1"/>
    </xf>
    <xf numFmtId="4" fontId="3" fillId="0" borderId="4" xfId="0" applyNumberFormat="1" applyFont="1" applyFill="1" applyBorder="1" applyAlignment="1">
      <alignment vertical="top" wrapText="1"/>
    </xf>
    <xf numFmtId="4" fontId="3" fillId="0" borderId="3" xfId="0" applyNumberFormat="1" applyFont="1" applyFill="1" applyBorder="1" applyAlignment="1">
      <alignment vertical="top" wrapText="1"/>
    </xf>
    <xf numFmtId="164" fontId="4" fillId="2" borderId="2" xfId="0" applyNumberFormat="1" applyFont="1" applyFill="1" applyBorder="1" applyAlignment="1">
      <alignment horizontal="center" vertical="top" wrapText="1"/>
    </xf>
    <xf numFmtId="164" fontId="3" fillId="2" borderId="2" xfId="0" applyNumberFormat="1" applyFont="1" applyFill="1" applyBorder="1" applyAlignment="1">
      <alignment horizontal="center" vertical="top" wrapText="1"/>
    </xf>
    <xf numFmtId="164" fontId="1" fillId="2" borderId="2" xfId="0" applyNumberFormat="1" applyFont="1" applyFill="1" applyBorder="1" applyAlignment="1">
      <alignment horizontal="center" vertical="top" wrapText="1"/>
    </xf>
    <xf numFmtId="164" fontId="3" fillId="0" borderId="4" xfId="0" applyNumberFormat="1" applyFont="1" applyFill="1" applyBorder="1" applyAlignment="1">
      <alignment vertical="top" wrapText="1"/>
    </xf>
    <xf numFmtId="164" fontId="3" fillId="0" borderId="3" xfId="0" applyNumberFormat="1" applyFont="1" applyFill="1" applyBorder="1" applyAlignment="1">
      <alignment vertical="top" wrapText="1"/>
    </xf>
    <xf numFmtId="164" fontId="3" fillId="0" borderId="2" xfId="0" applyNumberFormat="1" applyFont="1" applyFill="1" applyBorder="1" applyAlignment="1">
      <alignment horizontal="center" vertical="top" wrapText="1"/>
    </xf>
    <xf numFmtId="164" fontId="3" fillId="2" borderId="0" xfId="0" applyNumberFormat="1" applyFont="1" applyFill="1"/>
    <xf numFmtId="164" fontId="1" fillId="2" borderId="0" xfId="0" applyNumberFormat="1" applyFont="1" applyFill="1"/>
    <xf numFmtId="0" fontId="8" fillId="0" borderId="0" xfId="2" applyNumberFormat="1" applyProtection="1"/>
    <xf numFmtId="0" fontId="9" fillId="0" borderId="0" xfId="3" applyProtection="1">
      <protection locked="0"/>
    </xf>
    <xf numFmtId="0" fontId="10" fillId="0" borderId="0" xfId="5" applyNumberFormat="1" applyProtection="1">
      <alignment horizontal="center"/>
    </xf>
    <xf numFmtId="0" fontId="8" fillId="0" borderId="0" xfId="6" applyNumberFormat="1" applyProtection="1">
      <alignment wrapText="1"/>
    </xf>
    <xf numFmtId="0" fontId="8" fillId="0" borderId="0" xfId="7" applyNumberFormat="1" applyProtection="1">
      <alignment horizontal="right"/>
    </xf>
    <xf numFmtId="0" fontId="8" fillId="0" borderId="14" xfId="8" applyNumberFormat="1" applyProtection="1">
      <alignment horizontal="center" vertical="center" wrapText="1"/>
    </xf>
    <xf numFmtId="0" fontId="8" fillId="0" borderId="16" xfId="9" applyNumberFormat="1" applyProtection="1">
      <alignment horizontal="center" vertical="center" shrinkToFit="1"/>
    </xf>
    <xf numFmtId="0" fontId="8" fillId="0" borderId="16" xfId="10" quotePrefix="1" applyNumberFormat="1" applyProtection="1">
      <alignment horizontal="left" vertical="top" wrapText="1"/>
    </xf>
    <xf numFmtId="0" fontId="8" fillId="0" borderId="16" xfId="10" applyNumberFormat="1" applyProtection="1">
      <alignment horizontal="left" vertical="top" wrapText="1"/>
    </xf>
    <xf numFmtId="4" fontId="8" fillId="4" borderId="16" xfId="11" applyNumberFormat="1" applyProtection="1">
      <alignment horizontal="right" vertical="top" shrinkToFit="1"/>
    </xf>
    <xf numFmtId="4" fontId="8" fillId="0" borderId="16" xfId="12" applyNumberFormat="1" applyProtection="1">
      <alignment horizontal="right" vertical="top" shrinkToFit="1"/>
    </xf>
    <xf numFmtId="4" fontId="8" fillId="0" borderId="0" xfId="13" applyNumberFormat="1" applyProtection="1">
      <alignment horizontal="right" shrinkToFit="1"/>
    </xf>
    <xf numFmtId="0" fontId="8" fillId="3" borderId="16" xfId="10" quotePrefix="1" applyNumberFormat="1" applyFill="1" applyProtection="1">
      <alignment horizontal="left" vertical="top" wrapText="1"/>
    </xf>
    <xf numFmtId="0" fontId="8" fillId="3" borderId="16" xfId="10" applyNumberFormat="1" applyFill="1" applyProtection="1">
      <alignment horizontal="left" vertical="top" wrapText="1"/>
    </xf>
    <xf numFmtId="4" fontId="8" fillId="3" borderId="16" xfId="12" applyNumberFormat="1" applyFill="1" applyProtection="1">
      <alignment horizontal="right" vertical="top" shrinkToFit="1"/>
    </xf>
    <xf numFmtId="0" fontId="8" fillId="0" borderId="17" xfId="14" applyNumberFormat="1" applyProtection="1"/>
    <xf numFmtId="0" fontId="8" fillId="0" borderId="0" xfId="15" applyNumberFormat="1" applyProtection="1">
      <alignment horizontal="left" wrapText="1"/>
    </xf>
    <xf numFmtId="164" fontId="8" fillId="0" borderId="16" xfId="12" applyNumberFormat="1" applyProtection="1">
      <alignment horizontal="right" vertical="top" shrinkToFit="1"/>
    </xf>
    <xf numFmtId="164" fontId="3" fillId="2" borderId="5" xfId="0" applyNumberFormat="1" applyFont="1" applyFill="1" applyBorder="1" applyAlignment="1">
      <alignment horizontal="center" vertical="top" wrapText="1"/>
    </xf>
    <xf numFmtId="164" fontId="3" fillId="0" borderId="0" xfId="0" applyNumberFormat="1" applyFont="1" applyFill="1" applyAlignment="1">
      <alignment vertical="top"/>
    </xf>
    <xf numFmtId="164" fontId="1" fillId="0" borderId="0" xfId="0" applyNumberFormat="1" applyFont="1" applyFill="1"/>
    <xf numFmtId="164" fontId="3" fillId="0" borderId="0" xfId="0" applyNumberFormat="1" applyFont="1" applyFill="1"/>
    <xf numFmtId="164" fontId="3" fillId="0" borderId="0" xfId="0" applyNumberFormat="1" applyFont="1" applyFill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64" fontId="1" fillId="0" borderId="2" xfId="0" applyNumberFormat="1" applyFont="1" applyFill="1" applyBorder="1" applyAlignment="1">
      <alignment horizontal="center" vertical="top" wrapText="1"/>
    </xf>
    <xf numFmtId="164" fontId="4" fillId="0" borderId="0" xfId="0" applyNumberFormat="1" applyFont="1" applyFill="1"/>
    <xf numFmtId="164" fontId="4" fillId="2" borderId="0" xfId="0" applyNumberFormat="1" applyFont="1" applyFill="1" applyAlignment="1">
      <alignment wrapText="1"/>
    </xf>
    <xf numFmtId="164" fontId="3" fillId="0" borderId="0" xfId="0" applyNumberFormat="1" applyFont="1" applyFill="1" applyAlignment="1">
      <alignment vertical="center"/>
    </xf>
    <xf numFmtId="164" fontId="1" fillId="0" borderId="5" xfId="0" applyNumberFormat="1" applyFont="1" applyFill="1" applyBorder="1" applyAlignment="1">
      <alignment horizontal="center" vertical="top" wrapText="1"/>
    </xf>
    <xf numFmtId="164" fontId="3" fillId="0" borderId="6" xfId="0" applyNumberFormat="1" applyFont="1" applyFill="1" applyBorder="1" applyAlignment="1">
      <alignment horizontal="center" vertical="top" wrapText="1"/>
    </xf>
    <xf numFmtId="164" fontId="3" fillId="0" borderId="3" xfId="0" applyNumberFormat="1" applyFont="1" applyFill="1" applyBorder="1" applyAlignment="1">
      <alignment horizontal="center" vertical="top" wrapText="1"/>
    </xf>
    <xf numFmtId="164" fontId="3" fillId="0" borderId="5" xfId="0" applyNumberFormat="1" applyFont="1" applyFill="1" applyBorder="1" applyAlignment="1">
      <alignment horizontal="center" vertical="top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vertical="center"/>
    </xf>
    <xf numFmtId="164" fontId="6" fillId="0" borderId="2" xfId="0" applyNumberFormat="1" applyFont="1" applyFill="1" applyBorder="1" applyAlignment="1">
      <alignment horizontal="center" vertical="top" wrapText="1"/>
    </xf>
    <xf numFmtId="164" fontId="6" fillId="2" borderId="2" xfId="0" applyNumberFormat="1" applyFont="1" applyFill="1" applyBorder="1" applyAlignment="1">
      <alignment horizontal="center" vertical="top" wrapText="1"/>
    </xf>
    <xf numFmtId="164" fontId="3" fillId="0" borderId="2" xfId="0" applyNumberFormat="1" applyFont="1" applyFill="1" applyBorder="1" applyAlignment="1">
      <alignment vertical="center" wrapText="1"/>
    </xf>
    <xf numFmtId="164" fontId="6" fillId="0" borderId="5" xfId="0" applyNumberFormat="1" applyFont="1" applyFill="1" applyBorder="1" applyAlignment="1">
      <alignment horizontal="center" vertical="top" wrapText="1"/>
    </xf>
    <xf numFmtId="164" fontId="6" fillId="0" borderId="3" xfId="0" applyNumberFormat="1" applyFont="1" applyFill="1" applyBorder="1" applyAlignment="1">
      <alignment horizontal="center" vertical="top" wrapText="1"/>
    </xf>
    <xf numFmtId="164" fontId="3" fillId="3" borderId="0" xfId="0" applyNumberFormat="1" applyFont="1" applyFill="1"/>
    <xf numFmtId="164" fontId="4" fillId="0" borderId="2" xfId="0" applyNumberFormat="1" applyFont="1" applyFill="1" applyBorder="1" applyAlignment="1">
      <alignment horizontal="center" vertical="top" wrapText="1"/>
    </xf>
    <xf numFmtId="164" fontId="2" fillId="0" borderId="2" xfId="0" applyNumberFormat="1" applyFont="1" applyFill="1" applyBorder="1" applyAlignment="1">
      <alignment horizontal="center" vertical="top" wrapText="1"/>
    </xf>
    <xf numFmtId="164" fontId="4" fillId="2" borderId="2" xfId="0" applyNumberFormat="1" applyFont="1" applyFill="1" applyBorder="1" applyAlignment="1">
      <alignment vertical="top"/>
    </xf>
    <xf numFmtId="164" fontId="2" fillId="2" borderId="2" xfId="0" applyNumberFormat="1" applyFont="1" applyFill="1" applyBorder="1"/>
    <xf numFmtId="164" fontId="4" fillId="2" borderId="2" xfId="0" applyNumberFormat="1" applyFont="1" applyFill="1" applyBorder="1"/>
    <xf numFmtId="164" fontId="4" fillId="2" borderId="0" xfId="0" applyNumberFormat="1" applyFont="1" applyFill="1"/>
    <xf numFmtId="164" fontId="4" fillId="0" borderId="2" xfId="0" applyNumberFormat="1" applyFont="1" applyFill="1" applyBorder="1" applyAlignment="1">
      <alignment vertical="top"/>
    </xf>
    <xf numFmtId="164" fontId="2" fillId="0" borderId="2" xfId="0" applyNumberFormat="1" applyFont="1" applyFill="1" applyBorder="1"/>
    <xf numFmtId="164" fontId="4" fillId="0" borderId="2" xfId="0" applyNumberFormat="1" applyFont="1" applyFill="1" applyBorder="1"/>
    <xf numFmtId="164" fontId="7" fillId="0" borderId="0" xfId="0" applyNumberFormat="1" applyFont="1" applyFill="1" applyAlignment="1">
      <alignment vertical="top"/>
    </xf>
    <xf numFmtId="164" fontId="5" fillId="0" borderId="0" xfId="0" applyNumberFormat="1" applyFont="1" applyFill="1"/>
    <xf numFmtId="164" fontId="7" fillId="0" borderId="0" xfId="0" applyNumberFormat="1" applyFont="1" applyFill="1"/>
    <xf numFmtId="164" fontId="2" fillId="2" borderId="0" xfId="0" applyNumberFormat="1" applyFont="1" applyFill="1" applyBorder="1" applyAlignment="1">
      <alignment horizontal="center" vertical="center" wrapText="1"/>
    </xf>
    <xf numFmtId="166" fontId="3" fillId="2" borderId="2" xfId="0" applyNumberFormat="1" applyFont="1" applyFill="1" applyBorder="1" applyAlignment="1">
      <alignment horizontal="center" vertical="top" wrapText="1"/>
    </xf>
    <xf numFmtId="166" fontId="1" fillId="2" borderId="2" xfId="0" applyNumberFormat="1" applyFont="1" applyFill="1" applyBorder="1" applyAlignment="1">
      <alignment horizontal="center" vertical="top" wrapText="1"/>
    </xf>
    <xf numFmtId="166" fontId="1" fillId="2" borderId="5" xfId="0" applyNumberFormat="1" applyFont="1" applyFill="1" applyBorder="1" applyAlignment="1">
      <alignment horizontal="center" vertical="top" wrapText="1"/>
    </xf>
    <xf numFmtId="166" fontId="3" fillId="2" borderId="5" xfId="0" applyNumberFormat="1" applyFont="1" applyFill="1" applyBorder="1" applyAlignment="1">
      <alignment horizontal="center" vertical="top" wrapText="1"/>
    </xf>
    <xf numFmtId="4" fontId="1" fillId="0" borderId="2" xfId="0" applyNumberFormat="1" applyFont="1" applyFill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166" fontId="1" fillId="0" borderId="2" xfId="0" applyNumberFormat="1" applyFont="1" applyFill="1" applyBorder="1" applyAlignment="1">
      <alignment horizontal="center" vertical="top" wrapText="1"/>
    </xf>
    <xf numFmtId="166" fontId="3" fillId="0" borderId="2" xfId="0" applyNumberFormat="1" applyFont="1" applyFill="1" applyBorder="1" applyAlignment="1">
      <alignment horizontal="center" vertical="top" wrapText="1"/>
    </xf>
    <xf numFmtId="166" fontId="1" fillId="0" borderId="5" xfId="0" applyNumberFormat="1" applyFont="1" applyFill="1" applyBorder="1" applyAlignment="1">
      <alignment horizontal="center" vertical="top" wrapText="1"/>
    </xf>
    <xf numFmtId="166" fontId="1" fillId="0" borderId="7" xfId="0" applyNumberFormat="1" applyFont="1" applyFill="1" applyBorder="1" applyAlignment="1">
      <alignment horizontal="center" vertical="top" wrapText="1"/>
    </xf>
    <xf numFmtId="166" fontId="3" fillId="0" borderId="2" xfId="0" applyNumberFormat="1" applyFont="1" applyBorder="1" applyAlignment="1">
      <alignment horizontal="center" vertical="top" wrapText="1"/>
    </xf>
    <xf numFmtId="166" fontId="3" fillId="0" borderId="6" xfId="0" applyNumberFormat="1" applyFont="1" applyFill="1" applyBorder="1" applyAlignment="1">
      <alignment horizontal="center" vertical="top" wrapText="1"/>
    </xf>
    <xf numFmtId="166" fontId="3" fillId="0" borderId="3" xfId="0" applyNumberFormat="1" applyFont="1" applyFill="1" applyBorder="1" applyAlignment="1">
      <alignment horizontal="center" vertical="top" wrapText="1"/>
    </xf>
    <xf numFmtId="166" fontId="3" fillId="0" borderId="5" xfId="0" applyNumberFormat="1" applyFont="1" applyFill="1" applyBorder="1" applyAlignment="1">
      <alignment horizontal="center" vertical="top" wrapText="1"/>
    </xf>
    <xf numFmtId="166" fontId="2" fillId="0" borderId="2" xfId="0" applyNumberFormat="1" applyFont="1" applyFill="1" applyBorder="1" applyAlignment="1">
      <alignment horizontal="center" vertical="center" wrapText="1"/>
    </xf>
    <xf numFmtId="166" fontId="4" fillId="0" borderId="2" xfId="0" applyNumberFormat="1" applyFont="1" applyFill="1" applyBorder="1" applyAlignment="1">
      <alignment horizontal="center" vertical="center" wrapText="1"/>
    </xf>
    <xf numFmtId="166" fontId="6" fillId="0" borderId="2" xfId="0" applyNumberFormat="1" applyFont="1" applyFill="1" applyBorder="1" applyAlignment="1">
      <alignment horizontal="center" vertical="top" wrapText="1"/>
    </xf>
    <xf numFmtId="166" fontId="6" fillId="2" borderId="2" xfId="0" applyNumberFormat="1" applyFont="1" applyFill="1" applyBorder="1" applyAlignment="1">
      <alignment horizontal="center" vertical="top" wrapText="1"/>
    </xf>
    <xf numFmtId="166" fontId="6" fillId="0" borderId="5" xfId="0" applyNumberFormat="1" applyFont="1" applyFill="1" applyBorder="1" applyAlignment="1">
      <alignment horizontal="center" vertical="top" wrapText="1"/>
    </xf>
    <xf numFmtId="164" fontId="3" fillId="2" borderId="3" xfId="0" applyNumberFormat="1" applyFont="1" applyFill="1" applyBorder="1" applyAlignment="1">
      <alignment horizontal="center" vertical="top" wrapText="1"/>
    </xf>
    <xf numFmtId="164" fontId="3" fillId="0" borderId="5" xfId="0" applyNumberFormat="1" applyFont="1" applyFill="1" applyBorder="1" applyAlignment="1">
      <alignment horizontal="center" vertical="top" wrapText="1"/>
    </xf>
    <xf numFmtId="164" fontId="3" fillId="0" borderId="3" xfId="0" applyNumberFormat="1" applyFont="1" applyFill="1" applyBorder="1" applyAlignment="1">
      <alignment horizontal="center" vertical="top" wrapText="1"/>
    </xf>
    <xf numFmtId="166" fontId="6" fillId="0" borderId="5" xfId="0" applyNumberFormat="1" applyFont="1" applyFill="1" applyBorder="1" applyAlignment="1">
      <alignment horizontal="center" vertical="top" wrapText="1"/>
    </xf>
    <xf numFmtId="166" fontId="6" fillId="0" borderId="3" xfId="0" applyNumberFormat="1" applyFont="1" applyFill="1" applyBorder="1" applyAlignment="1">
      <alignment horizontal="center" vertical="top" wrapText="1"/>
    </xf>
    <xf numFmtId="4" fontId="3" fillId="0" borderId="3" xfId="0" applyNumberFormat="1" applyFont="1" applyFill="1" applyBorder="1" applyAlignment="1">
      <alignment horizontal="left" vertical="top" wrapText="1"/>
    </xf>
    <xf numFmtId="166" fontId="1" fillId="0" borderId="5" xfId="0" applyNumberFormat="1" applyFont="1" applyFill="1" applyBorder="1" applyAlignment="1">
      <alignment horizontal="center" vertical="top" wrapText="1"/>
    </xf>
    <xf numFmtId="166" fontId="1" fillId="0" borderId="3" xfId="0" applyNumberFormat="1" applyFont="1" applyFill="1" applyBorder="1" applyAlignment="1">
      <alignment horizontal="center" vertical="top" wrapText="1"/>
    </xf>
    <xf numFmtId="166" fontId="3" fillId="0" borderId="5" xfId="0" applyNumberFormat="1" applyFont="1" applyFill="1" applyBorder="1" applyAlignment="1">
      <alignment horizontal="center" vertical="top" wrapText="1"/>
    </xf>
    <xf numFmtId="166" fontId="3" fillId="0" borderId="3" xfId="0" applyNumberFormat="1" applyFont="1" applyFill="1" applyBorder="1" applyAlignment="1">
      <alignment horizontal="center" vertical="top" wrapText="1"/>
    </xf>
    <xf numFmtId="165" fontId="12" fillId="2" borderId="2" xfId="0" applyNumberFormat="1" applyFont="1" applyFill="1" applyBorder="1" applyAlignment="1">
      <alignment horizontal="center" vertical="top" wrapText="1"/>
    </xf>
    <xf numFmtId="164" fontId="12" fillId="2" borderId="2" xfId="0" applyNumberFormat="1" applyFont="1" applyFill="1" applyBorder="1" applyAlignment="1">
      <alignment horizontal="center" vertical="top" wrapText="1"/>
    </xf>
    <xf numFmtId="164" fontId="13" fillId="2" borderId="2" xfId="0" applyNumberFormat="1" applyFont="1" applyFill="1" applyBorder="1" applyAlignment="1">
      <alignment horizontal="center" vertical="top" wrapText="1"/>
    </xf>
    <xf numFmtId="165" fontId="14" fillId="2" borderId="2" xfId="0" applyNumberFormat="1" applyFont="1" applyFill="1" applyBorder="1" applyAlignment="1">
      <alignment horizontal="center" vertical="top" wrapText="1"/>
    </xf>
    <xf numFmtId="164" fontId="14" fillId="2" borderId="2" xfId="0" applyNumberFormat="1" applyFont="1" applyFill="1" applyBorder="1" applyAlignment="1">
      <alignment horizontal="center" vertical="top" wrapText="1"/>
    </xf>
    <xf numFmtId="164" fontId="15" fillId="2" borderId="2" xfId="0" applyNumberFormat="1" applyFont="1" applyFill="1" applyBorder="1" applyAlignment="1">
      <alignment horizontal="center" vertical="top" wrapText="1"/>
    </xf>
    <xf numFmtId="165" fontId="14" fillId="2" borderId="5" xfId="0" applyNumberFormat="1" applyFont="1" applyFill="1" applyBorder="1" applyAlignment="1">
      <alignment horizontal="center" vertical="top" wrapText="1"/>
    </xf>
    <xf numFmtId="164" fontId="14" fillId="2" borderId="5" xfId="0" applyNumberFormat="1" applyFont="1" applyFill="1" applyBorder="1" applyAlignment="1">
      <alignment horizontal="center" vertical="top" wrapText="1"/>
    </xf>
    <xf numFmtId="164" fontId="15" fillId="2" borderId="5" xfId="0" applyNumberFormat="1" applyFont="1" applyFill="1" applyBorder="1" applyAlignment="1">
      <alignment horizontal="center" vertical="top" wrapText="1"/>
    </xf>
    <xf numFmtId="166" fontId="6" fillId="2" borderId="5" xfId="0" applyNumberFormat="1" applyFont="1" applyFill="1" applyBorder="1" applyAlignment="1">
      <alignment horizontal="center" vertical="top" wrapText="1"/>
    </xf>
    <xf numFmtId="165" fontId="14" fillId="2" borderId="3" xfId="0" applyNumberFormat="1" applyFont="1" applyFill="1" applyBorder="1" applyAlignment="1">
      <alignment horizontal="center" vertical="top" wrapText="1"/>
    </xf>
    <xf numFmtId="164" fontId="14" fillId="2" borderId="3" xfId="0" applyNumberFormat="1" applyFont="1" applyFill="1" applyBorder="1" applyAlignment="1">
      <alignment horizontal="center" vertical="top" wrapText="1"/>
    </xf>
    <xf numFmtId="164" fontId="15" fillId="2" borderId="3" xfId="0" applyNumberFormat="1" applyFont="1" applyFill="1" applyBorder="1" applyAlignment="1">
      <alignment horizontal="center" vertical="top" wrapText="1"/>
    </xf>
    <xf numFmtId="166" fontId="6" fillId="2" borderId="3" xfId="0" applyNumberFormat="1" applyFont="1" applyFill="1" applyBorder="1" applyAlignment="1">
      <alignment horizontal="center" vertical="top" wrapText="1"/>
    </xf>
    <xf numFmtId="4" fontId="4" fillId="0" borderId="5" xfId="0" applyNumberFormat="1" applyFont="1" applyFill="1" applyBorder="1" applyAlignment="1">
      <alignment horizontal="left" vertical="top" wrapText="1"/>
    </xf>
    <xf numFmtId="165" fontId="12" fillId="2" borderId="5" xfId="0" applyNumberFormat="1" applyFont="1" applyFill="1" applyBorder="1" applyAlignment="1">
      <alignment horizontal="center" vertical="top" wrapText="1"/>
    </xf>
    <xf numFmtId="164" fontId="12" fillId="2" borderId="5" xfId="0" applyNumberFormat="1" applyFont="1" applyFill="1" applyBorder="1" applyAlignment="1">
      <alignment horizontal="center" vertical="top" wrapText="1"/>
    </xf>
    <xf numFmtId="164" fontId="13" fillId="2" borderId="5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left" vertical="top" wrapText="1"/>
    </xf>
    <xf numFmtId="165" fontId="12" fillId="2" borderId="3" xfId="0" applyNumberFormat="1" applyFont="1" applyFill="1" applyBorder="1" applyAlignment="1">
      <alignment horizontal="center" vertical="top" wrapText="1"/>
    </xf>
    <xf numFmtId="164" fontId="12" fillId="2" borderId="3" xfId="0" applyNumberFormat="1" applyFont="1" applyFill="1" applyBorder="1" applyAlignment="1">
      <alignment horizontal="center" vertical="top" wrapText="1"/>
    </xf>
    <xf numFmtId="164" fontId="13" fillId="2" borderId="3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left" vertical="top" wrapText="1"/>
    </xf>
    <xf numFmtId="166" fontId="1" fillId="2" borderId="3" xfId="0" applyNumberFormat="1" applyFont="1" applyFill="1" applyBorder="1" applyAlignment="1">
      <alignment horizontal="center" vertical="top" wrapText="1"/>
    </xf>
    <xf numFmtId="166" fontId="3" fillId="2" borderId="3" xfId="0" applyNumberFormat="1" applyFont="1" applyFill="1" applyBorder="1" applyAlignment="1">
      <alignment horizontal="center" vertical="top" wrapText="1"/>
    </xf>
    <xf numFmtId="4" fontId="3" fillId="0" borderId="0" xfId="0" applyNumberFormat="1" applyFont="1" applyFill="1"/>
    <xf numFmtId="4" fontId="7" fillId="0" borderId="0" xfId="0" applyNumberFormat="1" applyFont="1" applyFill="1"/>
    <xf numFmtId="165" fontId="7" fillId="0" borderId="0" xfId="0" applyNumberFormat="1" applyFont="1" applyFill="1"/>
    <xf numFmtId="4" fontId="1" fillId="0" borderId="0" xfId="0" applyNumberFormat="1" applyFont="1" applyFill="1"/>
    <xf numFmtId="165" fontId="1" fillId="0" borderId="0" xfId="0" applyNumberFormat="1" applyFont="1" applyFill="1"/>
    <xf numFmtId="4" fontId="4" fillId="0" borderId="2" xfId="0" applyNumberFormat="1" applyFont="1" applyFill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top" wrapText="1"/>
    </xf>
    <xf numFmtId="164" fontId="3" fillId="0" borderId="4" xfId="0" applyNumberFormat="1" applyFont="1" applyFill="1" applyBorder="1" applyAlignment="1">
      <alignment horizontal="center" vertical="top" wrapText="1"/>
    </xf>
    <xf numFmtId="164" fontId="3" fillId="0" borderId="3" xfId="0" applyNumberFormat="1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top" wrapText="1"/>
    </xf>
    <xf numFmtId="164" fontId="14" fillId="2" borderId="5" xfId="0" applyNumberFormat="1" applyFont="1" applyFill="1" applyBorder="1" applyAlignment="1">
      <alignment horizontal="center" vertical="top" wrapText="1"/>
    </xf>
    <xf numFmtId="164" fontId="14" fillId="2" borderId="4" xfId="0" applyNumberFormat="1" applyFont="1" applyFill="1" applyBorder="1" applyAlignment="1">
      <alignment horizontal="center" vertical="top" wrapText="1"/>
    </xf>
    <xf numFmtId="166" fontId="1" fillId="0" borderId="5" xfId="0" applyNumberFormat="1" applyFont="1" applyFill="1" applyBorder="1" applyAlignment="1">
      <alignment horizontal="center" vertical="top" wrapText="1"/>
    </xf>
    <xf numFmtId="166" fontId="1" fillId="0" borderId="4" xfId="0" applyNumberFormat="1" applyFont="1" applyFill="1" applyBorder="1" applyAlignment="1">
      <alignment horizontal="center" vertical="top" wrapText="1"/>
    </xf>
    <xf numFmtId="166" fontId="3" fillId="0" borderId="5" xfId="0" applyNumberFormat="1" applyFont="1" applyFill="1" applyBorder="1" applyAlignment="1">
      <alignment horizontal="center" vertical="top" wrapText="1"/>
    </xf>
    <xf numFmtId="166" fontId="3" fillId="0" borderId="4" xfId="0" applyNumberFormat="1" applyFont="1" applyFill="1" applyBorder="1" applyAlignment="1">
      <alignment horizontal="center" vertical="top" wrapText="1"/>
    </xf>
    <xf numFmtId="4" fontId="1" fillId="2" borderId="5" xfId="0" applyNumberFormat="1" applyFont="1" applyFill="1" applyBorder="1" applyAlignment="1">
      <alignment horizontal="center" vertical="top" wrapText="1"/>
    </xf>
    <xf numFmtId="4" fontId="1" fillId="2" borderId="4" xfId="0" applyNumberFormat="1" applyFont="1" applyFill="1" applyBorder="1" applyAlignment="1">
      <alignment horizontal="center" vertical="top" wrapText="1"/>
    </xf>
    <xf numFmtId="4" fontId="1" fillId="2" borderId="3" xfId="0" applyNumberFormat="1" applyFont="1" applyFill="1" applyBorder="1" applyAlignment="1">
      <alignment horizontal="center" vertical="top" wrapText="1"/>
    </xf>
    <xf numFmtId="164" fontId="3" fillId="2" borderId="5" xfId="0" applyNumberFormat="1" applyFont="1" applyFill="1" applyBorder="1" applyAlignment="1">
      <alignment horizontal="center" vertical="top" wrapText="1"/>
    </xf>
    <xf numFmtId="164" fontId="3" fillId="2" borderId="4" xfId="0" applyNumberFormat="1" applyFont="1" applyFill="1" applyBorder="1" applyAlignment="1">
      <alignment horizontal="center" vertical="top" wrapText="1"/>
    </xf>
    <xf numFmtId="164" fontId="3" fillId="2" borderId="3" xfId="0" applyNumberFormat="1" applyFont="1" applyFill="1" applyBorder="1" applyAlignment="1">
      <alignment horizontal="center" vertical="top" wrapText="1"/>
    </xf>
    <xf numFmtId="164" fontId="3" fillId="0" borderId="6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64" fontId="15" fillId="2" borderId="5" xfId="0" applyNumberFormat="1" applyFont="1" applyFill="1" applyBorder="1" applyAlignment="1">
      <alignment horizontal="center" vertical="top" wrapText="1"/>
    </xf>
    <xf numFmtId="164" fontId="15" fillId="2" borderId="4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top" wrapText="1"/>
    </xf>
    <xf numFmtId="164" fontId="3" fillId="2" borderId="6" xfId="0" applyNumberFormat="1" applyFont="1" applyFill="1" applyBorder="1" applyAlignment="1">
      <alignment horizontal="center" vertical="top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top" wrapText="1"/>
    </xf>
    <xf numFmtId="164" fontId="3" fillId="2" borderId="10" xfId="0" applyNumberFormat="1" applyFont="1" applyFill="1" applyBorder="1" applyAlignment="1">
      <alignment horizontal="center" vertical="top" wrapText="1"/>
    </xf>
    <xf numFmtId="164" fontId="3" fillId="2" borderId="11" xfId="0" applyNumberFormat="1" applyFont="1" applyFill="1" applyBorder="1" applyAlignment="1">
      <alignment horizontal="center" vertical="top" wrapText="1"/>
    </xf>
    <xf numFmtId="164" fontId="3" fillId="2" borderId="12" xfId="0" applyNumberFormat="1" applyFont="1" applyFill="1" applyBorder="1" applyAlignment="1">
      <alignment horizontal="center" vertical="top" wrapText="1"/>
    </xf>
    <xf numFmtId="164" fontId="1" fillId="0" borderId="5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4" fontId="3" fillId="0" borderId="5" xfId="0" applyNumberFormat="1" applyFont="1" applyFill="1" applyBorder="1" applyAlignment="1">
      <alignment horizontal="center" vertical="top" wrapText="1"/>
    </xf>
    <xf numFmtId="4" fontId="3" fillId="0" borderId="4" xfId="0" applyNumberFormat="1" applyFont="1" applyFill="1" applyBorder="1" applyAlignment="1">
      <alignment horizontal="center" vertical="top" wrapText="1"/>
    </xf>
    <xf numFmtId="4" fontId="3" fillId="0" borderId="3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center"/>
    </xf>
    <xf numFmtId="165" fontId="14" fillId="2" borderId="5" xfId="0" applyNumberFormat="1" applyFont="1" applyFill="1" applyBorder="1" applyAlignment="1">
      <alignment horizontal="center" vertical="top" wrapText="1"/>
    </xf>
    <xf numFmtId="165" fontId="14" fillId="2" borderId="4" xfId="0" applyNumberFormat="1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left" vertical="center" wrapText="1"/>
    </xf>
    <xf numFmtId="166" fontId="6" fillId="0" borderId="5" xfId="0" applyNumberFormat="1" applyFont="1" applyFill="1" applyBorder="1" applyAlignment="1">
      <alignment horizontal="center" vertical="top" wrapText="1"/>
    </xf>
    <xf numFmtId="166" fontId="6" fillId="0" borderId="3" xfId="0" applyNumberFormat="1" applyFont="1" applyFill="1" applyBorder="1" applyAlignment="1">
      <alignment horizontal="center" vertical="top" wrapText="1"/>
    </xf>
    <xf numFmtId="4" fontId="3" fillId="0" borderId="5" xfId="0" applyNumberFormat="1" applyFont="1" applyFill="1" applyBorder="1" applyAlignment="1">
      <alignment horizontal="left" vertical="top" wrapText="1"/>
    </xf>
    <xf numFmtId="4" fontId="3" fillId="0" borderId="3" xfId="0" applyNumberFormat="1" applyFont="1" applyFill="1" applyBorder="1" applyAlignment="1">
      <alignment horizontal="left" vertical="top" wrapText="1"/>
    </xf>
    <xf numFmtId="0" fontId="8" fillId="0" borderId="0" xfId="15" applyNumberFormat="1" applyProtection="1">
      <alignment horizontal="left" wrapText="1"/>
    </xf>
    <xf numFmtId="0" fontId="8" fillId="0" borderId="0" xfId="15">
      <alignment horizontal="left" wrapText="1"/>
    </xf>
    <xf numFmtId="0" fontId="8" fillId="0" borderId="0" xfId="1" applyNumberFormat="1" applyProtection="1">
      <alignment horizontal="left" vertical="top" wrapText="1"/>
    </xf>
    <xf numFmtId="0" fontId="8" fillId="0" borderId="0" xfId="1">
      <alignment horizontal="left" vertical="top" wrapText="1"/>
    </xf>
    <xf numFmtId="0" fontId="10" fillId="0" borderId="0" xfId="4" applyNumberFormat="1" applyProtection="1">
      <alignment horizontal="center" wrapText="1"/>
    </xf>
    <xf numFmtId="0" fontId="10" fillId="0" borderId="0" xfId="4">
      <alignment horizontal="center" wrapText="1"/>
    </xf>
    <xf numFmtId="0" fontId="10" fillId="0" borderId="0" xfId="5" applyNumberFormat="1" applyProtection="1">
      <alignment horizontal="center"/>
    </xf>
    <xf numFmtId="0" fontId="10" fillId="0" borderId="0" xfId="5">
      <alignment horizontal="center"/>
    </xf>
    <xf numFmtId="0" fontId="8" fillId="0" borderId="0" xfId="6" applyNumberFormat="1" applyProtection="1">
      <alignment wrapText="1"/>
    </xf>
    <xf numFmtId="0" fontId="8" fillId="0" borderId="0" xfId="6">
      <alignment wrapText="1"/>
    </xf>
    <xf numFmtId="0" fontId="8" fillId="0" borderId="0" xfId="7" applyNumberFormat="1" applyProtection="1">
      <alignment horizontal="right"/>
    </xf>
    <xf numFmtId="0" fontId="8" fillId="0" borderId="0" xfId="7">
      <alignment horizontal="right"/>
    </xf>
    <xf numFmtId="0" fontId="8" fillId="0" borderId="14" xfId="8" applyNumberFormat="1" applyBorder="1" applyProtection="1">
      <alignment horizontal="center" vertical="center" wrapText="1"/>
    </xf>
    <xf numFmtId="0" fontId="8" fillId="0" borderId="15" xfId="8" applyNumberFormat="1" applyBorder="1" applyProtection="1">
      <alignment horizontal="center" vertical="center" wrapText="1"/>
    </xf>
    <xf numFmtId="0" fontId="8" fillId="0" borderId="14" xfId="8" applyNumberFormat="1" applyProtection="1">
      <alignment horizontal="center" vertical="center" wrapText="1"/>
    </xf>
    <xf numFmtId="0" fontId="8" fillId="0" borderId="14" xfId="8">
      <alignment horizontal="center" vertical="center" wrapText="1"/>
    </xf>
  </cellXfs>
  <cellStyles count="26">
    <cellStyle name="br" xfId="16"/>
    <cellStyle name="col" xfId="17"/>
    <cellStyle name="style0" xfId="18"/>
    <cellStyle name="td" xfId="19"/>
    <cellStyle name="tr" xfId="20"/>
    <cellStyle name="xl21" xfId="21"/>
    <cellStyle name="xl22" xfId="8"/>
    <cellStyle name="xl23" xfId="9"/>
    <cellStyle name="xl24" xfId="22"/>
    <cellStyle name="xl25" xfId="14"/>
    <cellStyle name="xl26" xfId="1"/>
    <cellStyle name="xl27" xfId="4"/>
    <cellStyle name="xl28" xfId="5"/>
    <cellStyle name="xl29" xfId="6"/>
    <cellStyle name="xl30" xfId="7"/>
    <cellStyle name="xl31" xfId="23"/>
    <cellStyle name="xl32" xfId="2"/>
    <cellStyle name="xl33" xfId="15"/>
    <cellStyle name="xl34" xfId="10"/>
    <cellStyle name="xl35" xfId="24"/>
    <cellStyle name="xl36" xfId="11"/>
    <cellStyle name="xl37" xfId="25"/>
    <cellStyle name="xl38" xfId="12"/>
    <cellStyle name="xl39" xfId="13"/>
    <cellStyle name="Обычный" xfId="0" builtinId="0"/>
    <cellStyle name="Обычный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352425</xdr:colOff>
      <xdr:row>87</xdr:row>
      <xdr:rowOff>0</xdr:rowOff>
    </xdr:from>
    <xdr:to>
      <xdr:col>6</xdr:col>
      <xdr:colOff>651026</xdr:colOff>
      <xdr:row>87</xdr:row>
      <xdr:rowOff>9525</xdr:rowOff>
    </xdr:to>
    <xdr:pic>
      <xdr:nvPicPr>
        <xdr:cNvPr id="1724" name="Рисунок 1" descr="АЗИЗОВ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39050" y="219656025"/>
          <a:ext cx="9906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I102"/>
  <sheetViews>
    <sheetView tabSelected="1" zoomScale="50" zoomScaleNormal="50" zoomScaleSheetLayoutView="50" zoomScalePageLayoutView="50" workbookViewId="0">
      <selection activeCell="A3" sqref="A3:S3"/>
    </sheetView>
  </sheetViews>
  <sheetFormatPr defaultColWidth="8.85546875" defaultRowHeight="18.75"/>
  <cols>
    <col min="1" max="1" width="30.5703125" style="3" customWidth="1"/>
    <col min="2" max="2" width="19.85546875" style="19" customWidth="1"/>
    <col min="3" max="3" width="19" style="38" customWidth="1"/>
    <col min="4" max="4" width="18.140625" style="38" customWidth="1"/>
    <col min="5" max="5" width="17.5703125" style="38" customWidth="1"/>
    <col min="6" max="7" width="17.85546875" style="38" customWidth="1"/>
    <col min="8" max="8" width="14.140625" style="38" customWidth="1"/>
    <col min="9" max="9" width="13.28515625" style="38" customWidth="1"/>
    <col min="10" max="10" width="17.7109375" style="38" customWidth="1"/>
    <col min="11" max="11" width="17.85546875" style="38" customWidth="1"/>
    <col min="12" max="12" width="15.7109375" style="38" customWidth="1"/>
    <col min="13" max="13" width="15.42578125" style="38" customWidth="1"/>
    <col min="14" max="14" width="15.85546875" style="38" customWidth="1"/>
    <col min="15" max="15" width="16.140625" style="38" customWidth="1"/>
    <col min="16" max="16" width="21.5703125" style="59" customWidth="1"/>
    <col min="17" max="17" width="12.85546875" style="60" customWidth="1"/>
    <col min="18" max="18" width="12" style="61" customWidth="1"/>
    <col min="19" max="19" width="13.5703125" style="61" customWidth="1"/>
    <col min="20" max="20" width="10.28515625" style="61" customWidth="1"/>
    <col min="21" max="21" width="28.85546875" style="62" customWidth="1"/>
    <col min="22" max="22" width="55.140625" style="61" customWidth="1"/>
    <col min="23" max="113" width="8.85546875" style="61"/>
    <col min="114" max="16384" width="8.85546875" style="1"/>
  </cols>
  <sheetData>
    <row r="2" spans="1:113">
      <c r="A2" s="182" t="s">
        <v>167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63"/>
      <c r="U2" s="64"/>
    </row>
    <row r="3" spans="1:113">
      <c r="A3" s="184" t="s">
        <v>173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65"/>
      <c r="U3" s="66" t="s">
        <v>0</v>
      </c>
    </row>
    <row r="4" spans="1:113">
      <c r="A4" s="193" t="s">
        <v>1</v>
      </c>
      <c r="B4" s="167" t="s">
        <v>174</v>
      </c>
      <c r="C4" s="170" t="s">
        <v>105</v>
      </c>
      <c r="D4" s="194" t="s">
        <v>2</v>
      </c>
      <c r="E4" s="195"/>
      <c r="F4" s="185" t="s">
        <v>3</v>
      </c>
      <c r="G4" s="186"/>
      <c r="H4" s="186"/>
      <c r="I4" s="186"/>
      <c r="J4" s="186"/>
      <c r="K4" s="186"/>
      <c r="L4" s="186"/>
      <c r="M4" s="186"/>
      <c r="N4" s="186"/>
      <c r="O4" s="187"/>
      <c r="P4" s="191" t="s">
        <v>4</v>
      </c>
      <c r="Q4" s="192" t="s">
        <v>106</v>
      </c>
      <c r="R4" s="191" t="s">
        <v>107</v>
      </c>
      <c r="S4" s="191" t="s">
        <v>108</v>
      </c>
      <c r="T4" s="174" t="s">
        <v>163</v>
      </c>
      <c r="U4" s="173" t="s">
        <v>5</v>
      </c>
    </row>
    <row r="5" spans="1:113">
      <c r="A5" s="193"/>
      <c r="B5" s="168"/>
      <c r="C5" s="171"/>
      <c r="D5" s="196"/>
      <c r="E5" s="197"/>
      <c r="F5" s="185" t="s">
        <v>6</v>
      </c>
      <c r="G5" s="187"/>
      <c r="H5" s="188" t="s">
        <v>7</v>
      </c>
      <c r="I5" s="189"/>
      <c r="J5" s="190" t="s">
        <v>8</v>
      </c>
      <c r="K5" s="190"/>
      <c r="L5" s="190" t="s">
        <v>9</v>
      </c>
      <c r="M5" s="190"/>
      <c r="N5" s="190" t="s">
        <v>10</v>
      </c>
      <c r="O5" s="190"/>
      <c r="P5" s="191"/>
      <c r="Q5" s="192"/>
      <c r="R5" s="191"/>
      <c r="S5" s="191"/>
      <c r="T5" s="175"/>
      <c r="U5" s="173"/>
    </row>
    <row r="6" spans="1:113">
      <c r="A6" s="193"/>
      <c r="B6" s="169"/>
      <c r="C6" s="172"/>
      <c r="D6" s="33" t="s">
        <v>11</v>
      </c>
      <c r="E6" s="33" t="s">
        <v>12</v>
      </c>
      <c r="F6" s="33" t="s">
        <v>11</v>
      </c>
      <c r="G6" s="33" t="s">
        <v>12</v>
      </c>
      <c r="H6" s="33" t="s">
        <v>11</v>
      </c>
      <c r="I6" s="33" t="s">
        <v>12</v>
      </c>
      <c r="J6" s="33" t="s">
        <v>11</v>
      </c>
      <c r="K6" s="33" t="s">
        <v>12</v>
      </c>
      <c r="L6" s="33" t="s">
        <v>11</v>
      </c>
      <c r="M6" s="33" t="s">
        <v>12</v>
      </c>
      <c r="N6" s="33" t="s">
        <v>11</v>
      </c>
      <c r="O6" s="33" t="s">
        <v>12</v>
      </c>
      <c r="P6" s="191"/>
      <c r="Q6" s="192"/>
      <c r="R6" s="191"/>
      <c r="S6" s="191"/>
      <c r="T6" s="176"/>
      <c r="U6" s="173"/>
    </row>
    <row r="7" spans="1:113">
      <c r="A7" s="177" t="s">
        <v>13</v>
      </c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9"/>
    </row>
    <row r="8" spans="1:113" s="5" customFormat="1" ht="409.5" customHeight="1">
      <c r="A8" s="139" t="s">
        <v>14</v>
      </c>
      <c r="B8" s="140">
        <f>B10+B43+B81</f>
        <v>1156783.8</v>
      </c>
      <c r="C8" s="141">
        <f>C10+C43+C81</f>
        <v>1159543.03917</v>
      </c>
      <c r="D8" s="142">
        <f>F8+H8+J8+L8+N8</f>
        <v>812930.80646999995</v>
      </c>
      <c r="E8" s="141">
        <f>G8+I8+K8+M8+O8</f>
        <v>793593.96106000012</v>
      </c>
      <c r="F8" s="142">
        <f t="shared" ref="F8:O8" si="0">F10+F43+F81</f>
        <v>653387.30333999998</v>
      </c>
      <c r="G8" s="141">
        <f t="shared" si="0"/>
        <v>637274.25942000013</v>
      </c>
      <c r="H8" s="141">
        <f t="shared" si="0"/>
        <v>0</v>
      </c>
      <c r="I8" s="141">
        <f t="shared" si="0"/>
        <v>0</v>
      </c>
      <c r="J8" s="142">
        <f t="shared" si="0"/>
        <v>138429.66313</v>
      </c>
      <c r="K8" s="141">
        <f t="shared" si="0"/>
        <v>135205.86163999999</v>
      </c>
      <c r="L8" s="141">
        <f t="shared" si="0"/>
        <v>6651.7</v>
      </c>
      <c r="M8" s="141">
        <f t="shared" si="0"/>
        <v>6651.7</v>
      </c>
      <c r="N8" s="141">
        <f t="shared" si="0"/>
        <v>14462.14</v>
      </c>
      <c r="O8" s="141">
        <f t="shared" si="0"/>
        <v>14462.14</v>
      </c>
      <c r="P8" s="116" t="s">
        <v>135</v>
      </c>
      <c r="Q8" s="121">
        <v>1</v>
      </c>
      <c r="R8" s="121" t="s">
        <v>139</v>
      </c>
      <c r="S8" s="123">
        <v>1.5</v>
      </c>
      <c r="T8" s="123">
        <f>3.5-S8</f>
        <v>2</v>
      </c>
      <c r="U8" s="198" t="s">
        <v>307</v>
      </c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</row>
    <row r="9" spans="1:113" s="5" customFormat="1" ht="166.5" customHeight="1">
      <c r="A9" s="143"/>
      <c r="B9" s="144"/>
      <c r="C9" s="145"/>
      <c r="D9" s="146"/>
      <c r="E9" s="145"/>
      <c r="F9" s="146"/>
      <c r="G9" s="145"/>
      <c r="H9" s="145"/>
      <c r="I9" s="145"/>
      <c r="J9" s="146"/>
      <c r="K9" s="145"/>
      <c r="L9" s="145"/>
      <c r="M9" s="145"/>
      <c r="N9" s="145"/>
      <c r="O9" s="145"/>
      <c r="P9" s="117"/>
      <c r="Q9" s="122"/>
      <c r="R9" s="122"/>
      <c r="S9" s="124"/>
      <c r="T9" s="124"/>
      <c r="U9" s="199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</row>
    <row r="10" spans="1:113" s="5" customFormat="1" ht="132.75" customHeight="1">
      <c r="A10" s="4" t="s">
        <v>137</v>
      </c>
      <c r="B10" s="125">
        <f>B12</f>
        <v>1000902.6</v>
      </c>
      <c r="C10" s="126">
        <f>C12</f>
        <v>1000831.826</v>
      </c>
      <c r="D10" s="127">
        <f>F10+H10+J10+L10+N10</f>
        <v>702198.09049999993</v>
      </c>
      <c r="E10" s="126">
        <f>G10+I10+K10+M10+O10</f>
        <v>685238.60679000011</v>
      </c>
      <c r="F10" s="127">
        <f t="shared" ref="F10:O10" si="1">F12</f>
        <v>652118.07400999998</v>
      </c>
      <c r="G10" s="126">
        <f t="shared" si="1"/>
        <v>636005.03009000013</v>
      </c>
      <c r="H10" s="126">
        <f t="shared" si="1"/>
        <v>0</v>
      </c>
      <c r="I10" s="126">
        <f t="shared" si="1"/>
        <v>0</v>
      </c>
      <c r="J10" s="125">
        <f t="shared" si="1"/>
        <v>28966.176489999998</v>
      </c>
      <c r="K10" s="126">
        <f t="shared" si="1"/>
        <v>28119.736699999998</v>
      </c>
      <c r="L10" s="127">
        <f t="shared" si="1"/>
        <v>6651.7</v>
      </c>
      <c r="M10" s="126">
        <f t="shared" si="1"/>
        <v>6651.7</v>
      </c>
      <c r="N10" s="127">
        <f t="shared" si="1"/>
        <v>14462.14</v>
      </c>
      <c r="O10" s="126">
        <f t="shared" si="1"/>
        <v>14462.14</v>
      </c>
      <c r="P10" s="37" t="s">
        <v>17</v>
      </c>
      <c r="Q10" s="102">
        <v>0.8</v>
      </c>
      <c r="R10" s="102" t="s">
        <v>138</v>
      </c>
      <c r="S10" s="103">
        <v>0.7</v>
      </c>
      <c r="T10" s="103">
        <f>2.7-S10</f>
        <v>2</v>
      </c>
      <c r="U10" s="67" t="s">
        <v>283</v>
      </c>
      <c r="V10" s="69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</row>
    <row r="11" spans="1:113" s="6" customFormat="1">
      <c r="A11" s="159" t="s">
        <v>18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</row>
    <row r="12" spans="1:113" ht="131.25">
      <c r="A12" s="2" t="s">
        <v>19</v>
      </c>
      <c r="B12" s="128">
        <f>B13+B31+B35</f>
        <v>1000902.6</v>
      </c>
      <c r="C12" s="129">
        <f>C13+C31+C35</f>
        <v>1000831.826</v>
      </c>
      <c r="D12" s="130">
        <f>F12+H12+J12+L12+N12</f>
        <v>702198.09049999993</v>
      </c>
      <c r="E12" s="129">
        <f>G12+I12+K12+M12+O12</f>
        <v>685238.60679000011</v>
      </c>
      <c r="F12" s="130">
        <f t="shared" ref="F12:O12" si="2">F13+F31+F35</f>
        <v>652118.07400999998</v>
      </c>
      <c r="G12" s="129">
        <f t="shared" si="2"/>
        <v>636005.03009000013</v>
      </c>
      <c r="H12" s="129">
        <f t="shared" si="2"/>
        <v>0</v>
      </c>
      <c r="I12" s="129">
        <f t="shared" si="2"/>
        <v>0</v>
      </c>
      <c r="J12" s="128">
        <f t="shared" si="2"/>
        <v>28966.176489999998</v>
      </c>
      <c r="K12" s="129">
        <f t="shared" si="2"/>
        <v>28119.736699999998</v>
      </c>
      <c r="L12" s="130">
        <f t="shared" si="2"/>
        <v>6651.7</v>
      </c>
      <c r="M12" s="129">
        <f t="shared" si="2"/>
        <v>6651.7</v>
      </c>
      <c r="N12" s="130">
        <f t="shared" si="2"/>
        <v>14462.14</v>
      </c>
      <c r="O12" s="129">
        <f t="shared" si="2"/>
        <v>14462.14</v>
      </c>
      <c r="P12" s="37" t="s">
        <v>17</v>
      </c>
      <c r="Q12" s="102">
        <v>0.8</v>
      </c>
      <c r="R12" s="104" t="s">
        <v>138</v>
      </c>
      <c r="S12" s="103">
        <v>0.7</v>
      </c>
      <c r="T12" s="103">
        <f>2.7-S12</f>
        <v>2</v>
      </c>
      <c r="U12" s="67" t="s">
        <v>283</v>
      </c>
    </row>
    <row r="13" spans="1:113" ht="131.25">
      <c r="A13" s="2" t="s">
        <v>20</v>
      </c>
      <c r="B13" s="128">
        <f>SUM(B14:B30)</f>
        <v>37968.700000000004</v>
      </c>
      <c r="C13" s="129">
        <f>SUM(C14:C30)</f>
        <v>37897.925999999999</v>
      </c>
      <c r="D13" s="130">
        <f>F13+H13+J13+L13+N13</f>
        <v>47000.486749999996</v>
      </c>
      <c r="E13" s="129">
        <f>G13+I13+K13+M13+O13</f>
        <v>46203.254309999997</v>
      </c>
      <c r="F13" s="130">
        <f>SUM(F14:F30)</f>
        <v>0</v>
      </c>
      <c r="G13" s="129">
        <f t="shared" ref="G13:N13" si="3">SUM(G14:G30)</f>
        <v>0</v>
      </c>
      <c r="H13" s="129">
        <f t="shared" si="3"/>
        <v>0</v>
      </c>
      <c r="I13" s="129">
        <f t="shared" si="3"/>
        <v>0</v>
      </c>
      <c r="J13" s="128">
        <f>SUM(J14:J30)</f>
        <v>25886.646749999996</v>
      </c>
      <c r="K13" s="129">
        <f>SUM(K14:K30)</f>
        <v>25089.414309999996</v>
      </c>
      <c r="L13" s="130">
        <f t="shared" si="3"/>
        <v>6651.7</v>
      </c>
      <c r="M13" s="129">
        <f t="shared" si="3"/>
        <v>6651.7</v>
      </c>
      <c r="N13" s="130">
        <f t="shared" si="3"/>
        <v>14462.14</v>
      </c>
      <c r="O13" s="129">
        <f>SUM(O14:O30)</f>
        <v>14462.14</v>
      </c>
      <c r="P13" s="37" t="s">
        <v>21</v>
      </c>
      <c r="Q13" s="105">
        <v>56.4</v>
      </c>
      <c r="R13" s="106" t="s">
        <v>140</v>
      </c>
      <c r="S13" s="107">
        <v>49.2</v>
      </c>
      <c r="T13" s="103">
        <f>S13-45</f>
        <v>4.2000000000000028</v>
      </c>
      <c r="U13" s="67" t="s">
        <v>279</v>
      </c>
    </row>
    <row r="14" spans="1:113" ht="328.5" customHeight="1">
      <c r="A14" s="7" t="s">
        <v>22</v>
      </c>
      <c r="B14" s="128">
        <v>2000</v>
      </c>
      <c r="C14" s="129">
        <v>2000</v>
      </c>
      <c r="D14" s="130">
        <f>J14+L14+N14</f>
        <v>978.20090000000005</v>
      </c>
      <c r="E14" s="129">
        <f>K14+M14+O14</f>
        <v>978.16190000000006</v>
      </c>
      <c r="F14" s="130">
        <v>0</v>
      </c>
      <c r="G14" s="129">
        <v>0</v>
      </c>
      <c r="H14" s="129">
        <v>0</v>
      </c>
      <c r="I14" s="129">
        <v>0</v>
      </c>
      <c r="J14" s="128">
        <v>978.20090000000005</v>
      </c>
      <c r="K14" s="129">
        <f>-0.039+978.2009</f>
        <v>978.16190000000006</v>
      </c>
      <c r="L14" s="130">
        <v>0</v>
      </c>
      <c r="M14" s="129">
        <v>0</v>
      </c>
      <c r="N14" s="130">
        <v>0</v>
      </c>
      <c r="O14" s="129">
        <v>0</v>
      </c>
      <c r="P14" s="37" t="s">
        <v>23</v>
      </c>
      <c r="Q14" s="102">
        <v>100</v>
      </c>
      <c r="R14" s="108">
        <v>100</v>
      </c>
      <c r="S14" s="103">
        <v>100</v>
      </c>
      <c r="T14" s="103">
        <f>S14-R14</f>
        <v>0</v>
      </c>
      <c r="U14" s="37" t="s">
        <v>280</v>
      </c>
    </row>
    <row r="15" spans="1:113" ht="56.25">
      <c r="A15" s="2" t="s">
        <v>24</v>
      </c>
      <c r="B15" s="128">
        <v>200</v>
      </c>
      <c r="C15" s="129">
        <v>200</v>
      </c>
      <c r="D15" s="130">
        <f t="shared" ref="D15:E16" si="4">J15+L15+N15</f>
        <v>101.81326</v>
      </c>
      <c r="E15" s="129">
        <f t="shared" si="4"/>
        <v>101.7585</v>
      </c>
      <c r="F15" s="130">
        <v>0</v>
      </c>
      <c r="G15" s="129">
        <v>0</v>
      </c>
      <c r="H15" s="129">
        <v>0</v>
      </c>
      <c r="I15" s="129">
        <v>0</v>
      </c>
      <c r="J15" s="128">
        <v>101.81326</v>
      </c>
      <c r="K15" s="129">
        <v>101.7585</v>
      </c>
      <c r="L15" s="130">
        <v>0</v>
      </c>
      <c r="M15" s="129">
        <v>0</v>
      </c>
      <c r="N15" s="130">
        <v>0</v>
      </c>
      <c r="O15" s="129">
        <v>0</v>
      </c>
      <c r="P15" s="37" t="s">
        <v>25</v>
      </c>
      <c r="Q15" s="102">
        <v>225</v>
      </c>
      <c r="R15" s="103">
        <v>200</v>
      </c>
      <c r="S15" s="103">
        <v>177</v>
      </c>
      <c r="T15" s="103">
        <f t="shared" ref="T15:T21" si="5">S15/R15*100-100</f>
        <v>-11.5</v>
      </c>
      <c r="U15" s="72" t="s">
        <v>281</v>
      </c>
    </row>
    <row r="16" spans="1:113" ht="180" customHeight="1">
      <c r="A16" s="2" t="s">
        <v>26</v>
      </c>
      <c r="B16" s="128">
        <v>700</v>
      </c>
      <c r="C16" s="129">
        <v>700</v>
      </c>
      <c r="D16" s="130">
        <f>J16+L16+N16</f>
        <v>291.19650999999999</v>
      </c>
      <c r="E16" s="129">
        <f t="shared" si="4"/>
        <v>279.90009999999995</v>
      </c>
      <c r="F16" s="130">
        <v>0</v>
      </c>
      <c r="G16" s="129">
        <v>0</v>
      </c>
      <c r="H16" s="129">
        <v>0</v>
      </c>
      <c r="I16" s="129">
        <v>0</v>
      </c>
      <c r="J16" s="128">
        <v>291.19650999999999</v>
      </c>
      <c r="K16" s="129">
        <v>279.90009999999995</v>
      </c>
      <c r="L16" s="130">
        <v>0</v>
      </c>
      <c r="M16" s="129">
        <v>0</v>
      </c>
      <c r="N16" s="130">
        <v>0</v>
      </c>
      <c r="O16" s="129">
        <v>0</v>
      </c>
      <c r="P16" s="37" t="s">
        <v>27</v>
      </c>
      <c r="Q16" s="102">
        <v>1000</v>
      </c>
      <c r="R16" s="103">
        <v>1050</v>
      </c>
      <c r="S16" s="103">
        <v>2030</v>
      </c>
      <c r="T16" s="102">
        <f t="shared" si="5"/>
        <v>93.333333333333343</v>
      </c>
      <c r="U16" s="37" t="s">
        <v>282</v>
      </c>
    </row>
    <row r="17" spans="1:113" ht="168.75" customHeight="1">
      <c r="A17" s="2" t="s">
        <v>28</v>
      </c>
      <c r="B17" s="128">
        <v>1360</v>
      </c>
      <c r="C17" s="129">
        <v>890.24</v>
      </c>
      <c r="D17" s="130">
        <f>J17+L17+N17</f>
        <v>14196.782709999999</v>
      </c>
      <c r="E17" s="129">
        <f>K17+M17+O17</f>
        <v>14175.882709999998</v>
      </c>
      <c r="F17" s="130">
        <v>0</v>
      </c>
      <c r="G17" s="129">
        <v>0</v>
      </c>
      <c r="H17" s="129">
        <v>0</v>
      </c>
      <c r="I17" s="129">
        <v>0</v>
      </c>
      <c r="J17" s="128">
        <v>529.97271000000001</v>
      </c>
      <c r="K17" s="129">
        <v>509.07271000000003</v>
      </c>
      <c r="L17" s="130">
        <v>2207.1</v>
      </c>
      <c r="M17" s="129">
        <v>2207.1</v>
      </c>
      <c r="N17" s="130">
        <v>11459.71</v>
      </c>
      <c r="O17" s="129">
        <v>11459.71</v>
      </c>
      <c r="P17" s="37" t="s">
        <v>29</v>
      </c>
      <c r="Q17" s="102">
        <v>3386</v>
      </c>
      <c r="R17" s="103">
        <v>1600</v>
      </c>
      <c r="S17" s="103">
        <v>1384</v>
      </c>
      <c r="T17" s="103">
        <f t="shared" si="5"/>
        <v>-13.5</v>
      </c>
      <c r="U17" s="37" t="s">
        <v>308</v>
      </c>
    </row>
    <row r="18" spans="1:113" ht="168.75">
      <c r="A18" s="2" t="s">
        <v>30</v>
      </c>
      <c r="B18" s="128">
        <v>450</v>
      </c>
      <c r="C18" s="129">
        <v>419.76</v>
      </c>
      <c r="D18" s="130">
        <f>J18+L18+N18</f>
        <v>1367.99712</v>
      </c>
      <c r="E18" s="129">
        <f>K18+M18+O18</f>
        <v>1357.49712</v>
      </c>
      <c r="F18" s="130">
        <v>0</v>
      </c>
      <c r="G18" s="129">
        <v>0</v>
      </c>
      <c r="H18" s="129">
        <v>0</v>
      </c>
      <c r="I18" s="129">
        <v>0</v>
      </c>
      <c r="J18" s="128">
        <v>289.88711999999998</v>
      </c>
      <c r="K18" s="129">
        <v>279.38711999999998</v>
      </c>
      <c r="L18" s="130">
        <v>135.30000000000001</v>
      </c>
      <c r="M18" s="129">
        <v>135.30000000000001</v>
      </c>
      <c r="N18" s="130">
        <v>942.81</v>
      </c>
      <c r="O18" s="129">
        <v>942.81</v>
      </c>
      <c r="P18" s="37" t="s">
        <v>31</v>
      </c>
      <c r="Q18" s="102">
        <v>473</v>
      </c>
      <c r="R18" s="103">
        <v>88</v>
      </c>
      <c r="S18" s="103">
        <v>86</v>
      </c>
      <c r="T18" s="103">
        <f t="shared" si="5"/>
        <v>-2.2727272727272663</v>
      </c>
      <c r="U18" s="37" t="s">
        <v>151</v>
      </c>
    </row>
    <row r="19" spans="1:113" ht="318.75">
      <c r="A19" s="2" t="s">
        <v>32</v>
      </c>
      <c r="B19" s="128">
        <v>5010</v>
      </c>
      <c r="C19" s="129">
        <v>5209.6160999999993</v>
      </c>
      <c r="D19" s="130">
        <f>J19+L19+N19</f>
        <v>11202.83381</v>
      </c>
      <c r="E19" s="129">
        <f>K19+M19+O19</f>
        <v>11199.64717</v>
      </c>
      <c r="F19" s="130">
        <v>0</v>
      </c>
      <c r="G19" s="129">
        <v>0</v>
      </c>
      <c r="H19" s="129">
        <v>0</v>
      </c>
      <c r="I19" s="129">
        <v>0</v>
      </c>
      <c r="J19" s="128">
        <v>4875.2138099999993</v>
      </c>
      <c r="K19" s="129">
        <v>4872.0271700000003</v>
      </c>
      <c r="L19" s="130">
        <v>4288</v>
      </c>
      <c r="M19" s="129">
        <v>4288</v>
      </c>
      <c r="N19" s="130">
        <v>2039.62</v>
      </c>
      <c r="O19" s="129">
        <v>2039.62</v>
      </c>
      <c r="P19" s="37" t="s">
        <v>33</v>
      </c>
      <c r="Q19" s="102">
        <v>4214</v>
      </c>
      <c r="R19" s="103">
        <v>2150</v>
      </c>
      <c r="S19" s="103">
        <v>2169</v>
      </c>
      <c r="T19" s="103">
        <f t="shared" si="5"/>
        <v>0.88372093023257037</v>
      </c>
      <c r="U19" s="37" t="s">
        <v>284</v>
      </c>
    </row>
    <row r="20" spans="1:113" ht="168.75">
      <c r="A20" s="21" t="s">
        <v>34</v>
      </c>
      <c r="B20" s="128">
        <v>448</v>
      </c>
      <c r="C20" s="129">
        <v>447.476</v>
      </c>
      <c r="D20" s="130">
        <f>J20</f>
        <v>224.04423</v>
      </c>
      <c r="E20" s="129">
        <f>K20</f>
        <v>213.56823</v>
      </c>
      <c r="F20" s="130">
        <v>0</v>
      </c>
      <c r="G20" s="129">
        <v>0</v>
      </c>
      <c r="H20" s="129">
        <v>0</v>
      </c>
      <c r="I20" s="129">
        <v>0</v>
      </c>
      <c r="J20" s="128">
        <v>224.04423</v>
      </c>
      <c r="K20" s="129">
        <v>213.56823</v>
      </c>
      <c r="L20" s="130"/>
      <c r="M20" s="129"/>
      <c r="N20" s="130"/>
      <c r="O20" s="129"/>
      <c r="P20" s="37" t="s">
        <v>35</v>
      </c>
      <c r="Q20" s="102">
        <v>4724</v>
      </c>
      <c r="R20" s="103">
        <v>4000</v>
      </c>
      <c r="S20" s="103">
        <v>5412</v>
      </c>
      <c r="T20" s="103">
        <f t="shared" si="5"/>
        <v>35.300000000000011</v>
      </c>
      <c r="U20" s="67" t="s">
        <v>285</v>
      </c>
    </row>
    <row r="21" spans="1:113" ht="18.75" customHeight="1">
      <c r="A21" s="200" t="s">
        <v>309</v>
      </c>
      <c r="B21" s="204">
        <v>15598.8</v>
      </c>
      <c r="C21" s="161">
        <v>16098.8</v>
      </c>
      <c r="D21" s="130">
        <f>J21</f>
        <v>11905.79422</v>
      </c>
      <c r="E21" s="129">
        <f>K21</f>
        <v>11661.93</v>
      </c>
      <c r="F21" s="130">
        <v>0</v>
      </c>
      <c r="G21" s="129">
        <v>0</v>
      </c>
      <c r="H21" s="129">
        <v>0</v>
      </c>
      <c r="I21" s="161">
        <v>0</v>
      </c>
      <c r="J21" s="204">
        <v>11905.79422</v>
      </c>
      <c r="K21" s="161">
        <v>11661.93</v>
      </c>
      <c r="L21" s="180"/>
      <c r="M21" s="161"/>
      <c r="N21" s="180"/>
      <c r="O21" s="161"/>
      <c r="P21" s="156" t="s">
        <v>36</v>
      </c>
      <c r="Q21" s="163">
        <v>540</v>
      </c>
      <c r="R21" s="165">
        <v>155</v>
      </c>
      <c r="S21" s="165">
        <v>116</v>
      </c>
      <c r="T21" s="165">
        <f t="shared" si="5"/>
        <v>-25.161290322580641</v>
      </c>
      <c r="U21" s="156" t="s">
        <v>286</v>
      </c>
    </row>
    <row r="22" spans="1:113" ht="409.5" customHeight="1">
      <c r="A22" s="201"/>
      <c r="B22" s="205"/>
      <c r="C22" s="162"/>
      <c r="D22" s="133"/>
      <c r="E22" s="132"/>
      <c r="F22" s="133"/>
      <c r="G22" s="132"/>
      <c r="H22" s="132"/>
      <c r="I22" s="162"/>
      <c r="J22" s="205"/>
      <c r="K22" s="162"/>
      <c r="L22" s="181"/>
      <c r="M22" s="162"/>
      <c r="N22" s="181"/>
      <c r="O22" s="162"/>
      <c r="P22" s="157"/>
      <c r="Q22" s="164"/>
      <c r="R22" s="166"/>
      <c r="S22" s="166"/>
      <c r="T22" s="166"/>
      <c r="U22" s="157"/>
    </row>
    <row r="23" spans="1:113" ht="204.75" customHeight="1">
      <c r="A23" s="202"/>
      <c r="B23" s="135"/>
      <c r="C23" s="136"/>
      <c r="D23" s="137"/>
      <c r="E23" s="136"/>
      <c r="F23" s="137"/>
      <c r="G23" s="136"/>
      <c r="H23" s="136"/>
      <c r="I23" s="136"/>
      <c r="J23" s="135"/>
      <c r="K23" s="136"/>
      <c r="L23" s="137"/>
      <c r="M23" s="136"/>
      <c r="N23" s="137"/>
      <c r="O23" s="136"/>
      <c r="P23" s="117"/>
      <c r="Q23" s="122"/>
      <c r="R23" s="124"/>
      <c r="S23" s="124"/>
      <c r="T23" s="124"/>
      <c r="U23" s="117"/>
    </row>
    <row r="24" spans="1:113" ht="234.75" customHeight="1">
      <c r="A24" s="21" t="s">
        <v>310</v>
      </c>
      <c r="B24" s="128">
        <v>0</v>
      </c>
      <c r="C24" s="129">
        <v>0</v>
      </c>
      <c r="D24" s="130">
        <f>J24+L24+N24</f>
        <v>41.3</v>
      </c>
      <c r="E24" s="129">
        <f>K24+M24+O24</f>
        <v>41.3</v>
      </c>
      <c r="F24" s="130">
        <v>0</v>
      </c>
      <c r="G24" s="129">
        <v>0</v>
      </c>
      <c r="H24" s="129">
        <v>0</v>
      </c>
      <c r="I24" s="129">
        <v>0</v>
      </c>
      <c r="J24" s="128">
        <v>0</v>
      </c>
      <c r="K24" s="129">
        <v>0</v>
      </c>
      <c r="L24" s="130">
        <v>21.3</v>
      </c>
      <c r="M24" s="129">
        <v>21.3</v>
      </c>
      <c r="N24" s="130">
        <v>20</v>
      </c>
      <c r="O24" s="129">
        <v>20</v>
      </c>
      <c r="P24" s="37" t="s">
        <v>131</v>
      </c>
      <c r="Q24" s="102">
        <v>48</v>
      </c>
      <c r="R24" s="102">
        <v>12</v>
      </c>
      <c r="S24" s="102">
        <v>7</v>
      </c>
      <c r="T24" s="103">
        <f t="shared" ref="T24:T29" si="6">S24/R24*100-100</f>
        <v>-41.666666666666664</v>
      </c>
      <c r="U24" s="67" t="s">
        <v>151</v>
      </c>
    </row>
    <row r="25" spans="1:113" ht="337.5">
      <c r="A25" s="2" t="s">
        <v>37</v>
      </c>
      <c r="B25" s="128">
        <v>3688.9</v>
      </c>
      <c r="C25" s="129">
        <v>3688.9</v>
      </c>
      <c r="D25" s="130">
        <f t="shared" ref="D25:E30" si="7">J25</f>
        <v>1517.1692</v>
      </c>
      <c r="E25" s="129">
        <f t="shared" si="7"/>
        <v>1153.9242899999999</v>
      </c>
      <c r="F25" s="130">
        <v>0</v>
      </c>
      <c r="G25" s="129">
        <v>0</v>
      </c>
      <c r="H25" s="129">
        <v>0</v>
      </c>
      <c r="I25" s="129">
        <v>0</v>
      </c>
      <c r="J25" s="128">
        <v>1517.1692</v>
      </c>
      <c r="K25" s="129">
        <v>1153.9242899999999</v>
      </c>
      <c r="L25" s="130">
        <v>0</v>
      </c>
      <c r="M25" s="129">
        <v>0</v>
      </c>
      <c r="N25" s="130"/>
      <c r="O25" s="129">
        <v>0</v>
      </c>
      <c r="P25" s="37" t="s">
        <v>126</v>
      </c>
      <c r="Q25" s="102">
        <v>152</v>
      </c>
      <c r="R25" s="102">
        <v>50</v>
      </c>
      <c r="S25" s="102">
        <v>18</v>
      </c>
      <c r="T25" s="103">
        <f t="shared" si="6"/>
        <v>-64</v>
      </c>
      <c r="U25" s="67" t="s">
        <v>302</v>
      </c>
    </row>
    <row r="26" spans="1:113" ht="206.25">
      <c r="A26" s="2" t="s">
        <v>38</v>
      </c>
      <c r="B26" s="128">
        <v>200</v>
      </c>
      <c r="C26" s="129">
        <v>0.38389999999999996</v>
      </c>
      <c r="D26" s="130">
        <f t="shared" si="7"/>
        <v>0</v>
      </c>
      <c r="E26" s="129">
        <f t="shared" si="7"/>
        <v>0</v>
      </c>
      <c r="F26" s="130">
        <v>0</v>
      </c>
      <c r="G26" s="129">
        <v>0</v>
      </c>
      <c r="H26" s="129">
        <v>0</v>
      </c>
      <c r="I26" s="129">
        <v>0</v>
      </c>
      <c r="J26" s="128">
        <v>0</v>
      </c>
      <c r="K26" s="129">
        <v>0</v>
      </c>
      <c r="L26" s="130">
        <v>0</v>
      </c>
      <c r="M26" s="129">
        <v>0</v>
      </c>
      <c r="N26" s="130">
        <v>0</v>
      </c>
      <c r="O26" s="129">
        <v>0</v>
      </c>
      <c r="P26" s="37" t="s">
        <v>39</v>
      </c>
      <c r="Q26" s="102">
        <v>14</v>
      </c>
      <c r="R26" s="102">
        <v>40</v>
      </c>
      <c r="S26" s="102">
        <v>43</v>
      </c>
      <c r="T26" s="103">
        <f t="shared" si="6"/>
        <v>7.5</v>
      </c>
      <c r="U26" s="37" t="s">
        <v>287</v>
      </c>
    </row>
    <row r="27" spans="1:113" ht="262.5">
      <c r="A27" s="2" t="s">
        <v>40</v>
      </c>
      <c r="B27" s="128">
        <f>56+7077.7</f>
        <v>7133.7</v>
      </c>
      <c r="C27" s="129">
        <f>56+7151.7</f>
        <v>7207.7</v>
      </c>
      <c r="D27" s="130">
        <f t="shared" si="7"/>
        <v>4395.8904000000002</v>
      </c>
      <c r="E27" s="129">
        <f t="shared" si="7"/>
        <v>4265.2837</v>
      </c>
      <c r="F27" s="130">
        <v>0</v>
      </c>
      <c r="G27" s="129">
        <v>0</v>
      </c>
      <c r="H27" s="129">
        <v>0</v>
      </c>
      <c r="I27" s="129">
        <v>0</v>
      </c>
      <c r="J27" s="128">
        <f>56+4339.8904</f>
        <v>4395.8904000000002</v>
      </c>
      <c r="K27" s="129">
        <f>56+4209.2837</f>
        <v>4265.2837</v>
      </c>
      <c r="L27" s="130">
        <v>0</v>
      </c>
      <c r="M27" s="129">
        <v>0</v>
      </c>
      <c r="N27" s="130">
        <v>0</v>
      </c>
      <c r="O27" s="129">
        <v>0</v>
      </c>
      <c r="P27" s="37" t="s">
        <v>41</v>
      </c>
      <c r="Q27" s="102">
        <v>2319</v>
      </c>
      <c r="R27" s="103">
        <v>600</v>
      </c>
      <c r="S27" s="103">
        <v>547</v>
      </c>
      <c r="T27" s="103">
        <f t="shared" si="6"/>
        <v>-8.8333333333333428</v>
      </c>
      <c r="U27" s="37" t="s">
        <v>292</v>
      </c>
    </row>
    <row r="28" spans="1:113" s="25" customFormat="1" ht="356.25">
      <c r="A28" s="24" t="s">
        <v>150</v>
      </c>
      <c r="B28" s="128">
        <v>442</v>
      </c>
      <c r="C28" s="129">
        <v>312</v>
      </c>
      <c r="D28" s="130">
        <f t="shared" si="7"/>
        <v>311.34108000000003</v>
      </c>
      <c r="E28" s="129">
        <f t="shared" si="7"/>
        <v>311.34108000000003</v>
      </c>
      <c r="F28" s="130">
        <v>0</v>
      </c>
      <c r="G28" s="129">
        <v>0</v>
      </c>
      <c r="H28" s="129">
        <v>0</v>
      </c>
      <c r="I28" s="129">
        <v>0</v>
      </c>
      <c r="J28" s="128">
        <v>311.34108000000003</v>
      </c>
      <c r="K28" s="129">
        <v>311.34108000000003</v>
      </c>
      <c r="L28" s="130">
        <v>0</v>
      </c>
      <c r="M28" s="129">
        <v>0</v>
      </c>
      <c r="N28" s="130">
        <v>0</v>
      </c>
      <c r="O28" s="129">
        <v>0</v>
      </c>
      <c r="P28" s="33" t="s">
        <v>152</v>
      </c>
      <c r="Q28" s="97">
        <v>167</v>
      </c>
      <c r="R28" s="103">
        <v>29</v>
      </c>
      <c r="S28" s="96">
        <v>29</v>
      </c>
      <c r="T28" s="103">
        <f t="shared" si="6"/>
        <v>0</v>
      </c>
      <c r="U28" s="37" t="s">
        <v>288</v>
      </c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38"/>
      <c r="DG28" s="38"/>
      <c r="DH28" s="38"/>
      <c r="DI28" s="38"/>
    </row>
    <row r="29" spans="1:113" s="25" customFormat="1" ht="243" customHeight="1">
      <c r="A29" s="24" t="s">
        <v>42</v>
      </c>
      <c r="B29" s="128">
        <v>700</v>
      </c>
      <c r="C29" s="129">
        <v>685.75</v>
      </c>
      <c r="D29" s="130">
        <f t="shared" si="7"/>
        <v>445.09951000000001</v>
      </c>
      <c r="E29" s="129">
        <f t="shared" si="7"/>
        <v>442.37038999999999</v>
      </c>
      <c r="F29" s="130">
        <v>0</v>
      </c>
      <c r="G29" s="129">
        <v>0</v>
      </c>
      <c r="H29" s="129">
        <v>0</v>
      </c>
      <c r="I29" s="129">
        <v>0</v>
      </c>
      <c r="J29" s="128">
        <v>445.09951000000001</v>
      </c>
      <c r="K29" s="129">
        <v>442.37038999999999</v>
      </c>
      <c r="L29" s="130">
        <v>0</v>
      </c>
      <c r="M29" s="129">
        <v>0</v>
      </c>
      <c r="N29" s="130">
        <v>0</v>
      </c>
      <c r="O29" s="129">
        <v>0</v>
      </c>
      <c r="P29" s="33" t="s">
        <v>43</v>
      </c>
      <c r="Q29" s="97">
        <v>34531</v>
      </c>
      <c r="R29" s="96">
        <v>25000</v>
      </c>
      <c r="S29" s="96">
        <v>21595</v>
      </c>
      <c r="T29" s="96">
        <f t="shared" si="6"/>
        <v>-13.620000000000005</v>
      </c>
      <c r="U29" s="33" t="s">
        <v>164</v>
      </c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</row>
    <row r="30" spans="1:113" s="25" customFormat="1" ht="206.25">
      <c r="A30" s="24" t="s">
        <v>44</v>
      </c>
      <c r="B30" s="128">
        <v>37.299999999999997</v>
      </c>
      <c r="C30" s="129">
        <v>37.299999999999997</v>
      </c>
      <c r="D30" s="130">
        <f t="shared" si="7"/>
        <v>21.023799999999998</v>
      </c>
      <c r="E30" s="129">
        <f t="shared" si="7"/>
        <v>20.689119999999999</v>
      </c>
      <c r="F30" s="130">
        <v>0</v>
      </c>
      <c r="G30" s="129">
        <v>0</v>
      </c>
      <c r="H30" s="129">
        <v>0</v>
      </c>
      <c r="I30" s="129">
        <v>0</v>
      </c>
      <c r="J30" s="128">
        <v>21.023799999999998</v>
      </c>
      <c r="K30" s="129">
        <v>20.689119999999999</v>
      </c>
      <c r="L30" s="130">
        <v>0</v>
      </c>
      <c r="M30" s="129">
        <v>0</v>
      </c>
      <c r="N30" s="130">
        <v>0</v>
      </c>
      <c r="O30" s="129">
        <v>0</v>
      </c>
      <c r="P30" s="33" t="s">
        <v>45</v>
      </c>
      <c r="Q30" s="97">
        <v>100</v>
      </c>
      <c r="R30" s="96">
        <v>100</v>
      </c>
      <c r="S30" s="96">
        <v>100</v>
      </c>
      <c r="T30" s="96">
        <f>S30-R30</f>
        <v>0</v>
      </c>
      <c r="U30" s="33" t="s">
        <v>124</v>
      </c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8"/>
      <c r="DG30" s="38"/>
      <c r="DH30" s="38"/>
      <c r="DI30" s="38"/>
    </row>
    <row r="31" spans="1:113" s="25" customFormat="1" ht="168.75">
      <c r="A31" s="24" t="s">
        <v>46</v>
      </c>
      <c r="B31" s="128">
        <f>B32+B34</f>
        <v>4179.8</v>
      </c>
      <c r="C31" s="129">
        <f>C32+C34</f>
        <v>4179.8</v>
      </c>
      <c r="D31" s="130">
        <f>F31+H31+J31+L31+N31</f>
        <v>3079.5297400000004</v>
      </c>
      <c r="E31" s="129">
        <f>G31+I31+K31+M31+O31</f>
        <v>3030.3223900000003</v>
      </c>
      <c r="F31" s="130">
        <f>F32+F34</f>
        <v>0</v>
      </c>
      <c r="G31" s="129">
        <f>G32+G34</f>
        <v>0</v>
      </c>
      <c r="H31" s="129">
        <f>H32+H34</f>
        <v>0</v>
      </c>
      <c r="I31" s="129">
        <f>I32+I34</f>
        <v>0</v>
      </c>
      <c r="J31" s="128">
        <f>SUM(J32:J34)</f>
        <v>3079.5297400000004</v>
      </c>
      <c r="K31" s="129">
        <f>SUM(K32:K34)</f>
        <v>3030.3223900000003</v>
      </c>
      <c r="L31" s="130">
        <f>L32+L34</f>
        <v>0</v>
      </c>
      <c r="M31" s="129">
        <f>M32+M34</f>
        <v>0</v>
      </c>
      <c r="N31" s="130">
        <f>N32+N34</f>
        <v>0</v>
      </c>
      <c r="O31" s="129">
        <f>O32+O34</f>
        <v>0</v>
      </c>
      <c r="P31" s="33" t="s">
        <v>47</v>
      </c>
      <c r="Q31" s="97">
        <v>15</v>
      </c>
      <c r="R31" s="96">
        <v>80</v>
      </c>
      <c r="S31" s="102">
        <v>80</v>
      </c>
      <c r="T31" s="103">
        <f>S31-R31</f>
        <v>0</v>
      </c>
      <c r="U31" s="37" t="s">
        <v>301</v>
      </c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8"/>
      <c r="DG31" s="38"/>
      <c r="DH31" s="38"/>
      <c r="DI31" s="38"/>
    </row>
    <row r="32" spans="1:113" s="25" customFormat="1" ht="409.5" customHeight="1">
      <c r="A32" s="28" t="s">
        <v>48</v>
      </c>
      <c r="B32" s="131">
        <v>2724.6</v>
      </c>
      <c r="C32" s="132">
        <v>3724.6</v>
      </c>
      <c r="D32" s="133">
        <f>F32+H32+J32+L32+N32</f>
        <v>3079.5297400000004</v>
      </c>
      <c r="E32" s="132">
        <f>G32+I32+K32+M32+O32</f>
        <v>3030.3223900000003</v>
      </c>
      <c r="F32" s="133">
        <v>0</v>
      </c>
      <c r="G32" s="132">
        <v>0</v>
      </c>
      <c r="H32" s="132">
        <v>0</v>
      </c>
      <c r="I32" s="132">
        <v>0</v>
      </c>
      <c r="J32" s="131">
        <v>3079.5297400000004</v>
      </c>
      <c r="K32" s="132">
        <v>3030.3223900000003</v>
      </c>
      <c r="L32" s="133">
        <v>0</v>
      </c>
      <c r="M32" s="132">
        <v>0</v>
      </c>
      <c r="N32" s="133">
        <v>0</v>
      </c>
      <c r="O32" s="132">
        <v>0</v>
      </c>
      <c r="P32" s="58" t="s">
        <v>49</v>
      </c>
      <c r="Q32" s="98">
        <v>100</v>
      </c>
      <c r="R32" s="99">
        <v>85</v>
      </c>
      <c r="S32" s="104">
        <v>100</v>
      </c>
      <c r="T32" s="109">
        <f>S32-R32</f>
        <v>15</v>
      </c>
      <c r="U32" s="198" t="s">
        <v>311</v>
      </c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38"/>
      <c r="DF32" s="38"/>
      <c r="DG32" s="38"/>
      <c r="DH32" s="38"/>
      <c r="DI32" s="38"/>
    </row>
    <row r="33" spans="1:113" s="25" customFormat="1" ht="32.25" customHeight="1">
      <c r="A33" s="147"/>
      <c r="B33" s="135"/>
      <c r="C33" s="136"/>
      <c r="D33" s="137"/>
      <c r="E33" s="136"/>
      <c r="F33" s="137"/>
      <c r="G33" s="136"/>
      <c r="H33" s="136"/>
      <c r="I33" s="136"/>
      <c r="J33" s="135"/>
      <c r="K33" s="136"/>
      <c r="L33" s="137"/>
      <c r="M33" s="136"/>
      <c r="N33" s="137"/>
      <c r="O33" s="136"/>
      <c r="P33" s="115"/>
      <c r="Q33" s="148"/>
      <c r="R33" s="149"/>
      <c r="S33" s="122"/>
      <c r="T33" s="124"/>
      <c r="U33" s="199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</row>
    <row r="34" spans="1:113" s="25" customFormat="1" ht="262.5">
      <c r="A34" s="24" t="s">
        <v>50</v>
      </c>
      <c r="B34" s="128">
        <v>1455.2</v>
      </c>
      <c r="C34" s="129">
        <v>455.2</v>
      </c>
      <c r="D34" s="130">
        <f>J34</f>
        <v>0</v>
      </c>
      <c r="E34" s="129">
        <f>K34</f>
        <v>0</v>
      </c>
      <c r="F34" s="130">
        <v>0</v>
      </c>
      <c r="G34" s="129">
        <v>0</v>
      </c>
      <c r="H34" s="129">
        <v>0</v>
      </c>
      <c r="I34" s="129">
        <v>0</v>
      </c>
      <c r="J34" s="128">
        <v>0</v>
      </c>
      <c r="K34" s="129">
        <v>0</v>
      </c>
      <c r="L34" s="130">
        <v>0</v>
      </c>
      <c r="M34" s="129">
        <v>0</v>
      </c>
      <c r="N34" s="130">
        <v>0</v>
      </c>
      <c r="O34" s="129">
        <v>0</v>
      </c>
      <c r="P34" s="33" t="s">
        <v>51</v>
      </c>
      <c r="Q34" s="97">
        <v>15</v>
      </c>
      <c r="R34" s="96">
        <v>80</v>
      </c>
      <c r="S34" s="102">
        <v>75</v>
      </c>
      <c r="T34" s="103">
        <f>S34-R34</f>
        <v>-5</v>
      </c>
      <c r="U34" s="37" t="s">
        <v>300</v>
      </c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</row>
    <row r="35" spans="1:113" ht="281.25">
      <c r="A35" s="14" t="s">
        <v>52</v>
      </c>
      <c r="B35" s="128">
        <f>SUM(B36:B40)</f>
        <v>958754.1</v>
      </c>
      <c r="C35" s="129">
        <f>SUM(C36:C40)</f>
        <v>958754.1</v>
      </c>
      <c r="D35" s="130">
        <f>F35+H35+J35+L35+N35</f>
        <v>652118.07400999998</v>
      </c>
      <c r="E35" s="129">
        <f>G35+I35+K35+M35+O35</f>
        <v>636005.03009000013</v>
      </c>
      <c r="F35" s="130">
        <f>SUM(F36:F40)</f>
        <v>652118.07400999998</v>
      </c>
      <c r="G35" s="129">
        <f>SUM(G36:G40)</f>
        <v>636005.03009000013</v>
      </c>
      <c r="H35" s="129">
        <f t="shared" ref="H35:O35" si="8">SUM(H36:H40)</f>
        <v>0</v>
      </c>
      <c r="I35" s="129">
        <f t="shared" si="8"/>
        <v>0</v>
      </c>
      <c r="J35" s="128">
        <f t="shared" si="8"/>
        <v>0</v>
      </c>
      <c r="K35" s="129">
        <f t="shared" si="8"/>
        <v>0</v>
      </c>
      <c r="L35" s="130">
        <f t="shared" si="8"/>
        <v>0</v>
      </c>
      <c r="M35" s="129">
        <f t="shared" si="8"/>
        <v>0</v>
      </c>
      <c r="N35" s="130">
        <f t="shared" si="8"/>
        <v>0</v>
      </c>
      <c r="O35" s="129">
        <f t="shared" si="8"/>
        <v>0</v>
      </c>
      <c r="P35" s="74" t="s">
        <v>125</v>
      </c>
      <c r="Q35" s="104" t="s">
        <v>16</v>
      </c>
      <c r="R35" s="109" t="s">
        <v>141</v>
      </c>
      <c r="S35" s="104">
        <v>53.4</v>
      </c>
      <c r="T35" s="104">
        <f>80-S35</f>
        <v>26.6</v>
      </c>
      <c r="U35" s="71" t="s">
        <v>289</v>
      </c>
    </row>
    <row r="36" spans="1:113" ht="150">
      <c r="A36" s="21" t="s">
        <v>170</v>
      </c>
      <c r="B36" s="128">
        <v>900542.1</v>
      </c>
      <c r="C36" s="129">
        <v>900542.1</v>
      </c>
      <c r="D36" s="130">
        <f>F36</f>
        <v>619447.28512999997</v>
      </c>
      <c r="E36" s="129">
        <f t="shared" ref="D36:E39" si="9">G36</f>
        <v>605358.61071000004</v>
      </c>
      <c r="F36" s="130">
        <v>619447.28512999997</v>
      </c>
      <c r="G36" s="129">
        <v>605358.61071000004</v>
      </c>
      <c r="H36" s="129">
        <v>0</v>
      </c>
      <c r="I36" s="129">
        <v>0</v>
      </c>
      <c r="J36" s="128">
        <v>0</v>
      </c>
      <c r="K36" s="129">
        <v>0</v>
      </c>
      <c r="L36" s="130">
        <v>0</v>
      </c>
      <c r="M36" s="129">
        <v>0</v>
      </c>
      <c r="N36" s="130">
        <v>0</v>
      </c>
      <c r="O36" s="129">
        <v>0</v>
      </c>
      <c r="P36" s="37" t="s">
        <v>53</v>
      </c>
      <c r="Q36" s="102">
        <v>19314</v>
      </c>
      <c r="R36" s="103">
        <v>32000</v>
      </c>
      <c r="S36" s="103">
        <v>36807</v>
      </c>
      <c r="T36" s="103">
        <f>S36/R36*100-100</f>
        <v>15.021875000000009</v>
      </c>
      <c r="U36" s="156" t="s">
        <v>312</v>
      </c>
    </row>
    <row r="37" spans="1:113" ht="403.5" customHeight="1">
      <c r="A37" s="2" t="s">
        <v>54</v>
      </c>
      <c r="B37" s="128">
        <v>30942.9</v>
      </c>
      <c r="C37" s="129">
        <v>30942.9</v>
      </c>
      <c r="D37" s="130">
        <f>F37</f>
        <v>20822.993859999999</v>
      </c>
      <c r="E37" s="129">
        <f>G37</f>
        <v>19496.255829999998</v>
      </c>
      <c r="F37" s="130">
        <v>20822.993859999999</v>
      </c>
      <c r="G37" s="129">
        <v>19496.255829999998</v>
      </c>
      <c r="H37" s="129">
        <v>0</v>
      </c>
      <c r="I37" s="129">
        <v>0</v>
      </c>
      <c r="J37" s="128">
        <v>0</v>
      </c>
      <c r="K37" s="129">
        <v>0</v>
      </c>
      <c r="L37" s="130">
        <v>0</v>
      </c>
      <c r="M37" s="129">
        <v>0</v>
      </c>
      <c r="N37" s="130">
        <v>0</v>
      </c>
      <c r="O37" s="129">
        <v>0</v>
      </c>
      <c r="P37" s="37" t="s">
        <v>55</v>
      </c>
      <c r="Q37" s="102">
        <v>154</v>
      </c>
      <c r="R37" s="103">
        <v>30</v>
      </c>
      <c r="S37" s="103">
        <v>25</v>
      </c>
      <c r="T37" s="103">
        <f>S37/R37*100-100</f>
        <v>-16.666666666666657</v>
      </c>
      <c r="U37" s="157"/>
    </row>
    <row r="38" spans="1:113" ht="318.75">
      <c r="A38" s="21" t="s">
        <v>169</v>
      </c>
      <c r="B38" s="128">
        <v>5720</v>
      </c>
      <c r="C38" s="129">
        <v>5720</v>
      </c>
      <c r="D38" s="130">
        <f t="shared" si="9"/>
        <v>3519.20363</v>
      </c>
      <c r="E38" s="129">
        <f t="shared" si="9"/>
        <v>3294.91957</v>
      </c>
      <c r="F38" s="130">
        <v>3519.20363</v>
      </c>
      <c r="G38" s="129">
        <v>3294.91957</v>
      </c>
      <c r="H38" s="129">
        <v>0</v>
      </c>
      <c r="I38" s="129">
        <v>0</v>
      </c>
      <c r="J38" s="128">
        <v>0</v>
      </c>
      <c r="K38" s="129">
        <v>0</v>
      </c>
      <c r="L38" s="130">
        <v>0</v>
      </c>
      <c r="M38" s="129">
        <v>0</v>
      </c>
      <c r="N38" s="130">
        <v>0</v>
      </c>
      <c r="O38" s="129">
        <v>0</v>
      </c>
      <c r="P38" s="37" t="s">
        <v>56</v>
      </c>
      <c r="Q38" s="102">
        <v>2317</v>
      </c>
      <c r="R38" s="103">
        <v>365</v>
      </c>
      <c r="S38" s="103">
        <v>365</v>
      </c>
      <c r="T38" s="103">
        <f>S38/R38*100-100</f>
        <v>0</v>
      </c>
      <c r="U38" s="158"/>
    </row>
    <row r="39" spans="1:113" ht="300">
      <c r="A39" s="21" t="s">
        <v>118</v>
      </c>
      <c r="B39" s="128">
        <v>14152</v>
      </c>
      <c r="C39" s="129">
        <v>14152</v>
      </c>
      <c r="D39" s="130">
        <f t="shared" si="9"/>
        <v>3064.0391500000005</v>
      </c>
      <c r="E39" s="129">
        <f t="shared" si="9"/>
        <v>3012.5766600000002</v>
      </c>
      <c r="F39" s="130">
        <v>3064.0391500000005</v>
      </c>
      <c r="G39" s="129">
        <v>3012.5766600000002</v>
      </c>
      <c r="H39" s="129">
        <v>0</v>
      </c>
      <c r="I39" s="129">
        <v>0</v>
      </c>
      <c r="J39" s="128">
        <v>0</v>
      </c>
      <c r="K39" s="129">
        <v>0</v>
      </c>
      <c r="L39" s="130">
        <v>0</v>
      </c>
      <c r="M39" s="129">
        <v>0</v>
      </c>
      <c r="N39" s="130">
        <v>0</v>
      </c>
      <c r="O39" s="129">
        <v>0</v>
      </c>
      <c r="P39" s="37" t="s">
        <v>165</v>
      </c>
      <c r="Q39" s="102" t="s">
        <v>15</v>
      </c>
      <c r="R39" s="103">
        <v>100</v>
      </c>
      <c r="S39" s="103">
        <v>100</v>
      </c>
      <c r="T39" s="103">
        <f>S39-R39</f>
        <v>0</v>
      </c>
      <c r="U39" s="73" t="s">
        <v>153</v>
      </c>
    </row>
    <row r="40" spans="1:113" ht="243.75">
      <c r="A40" s="20" t="s">
        <v>119</v>
      </c>
      <c r="B40" s="128">
        <v>7397.1</v>
      </c>
      <c r="C40" s="129">
        <v>7397.1</v>
      </c>
      <c r="D40" s="130">
        <f>F40</f>
        <v>5264.55224</v>
      </c>
      <c r="E40" s="129">
        <f>G40</f>
        <v>4842.6673200000005</v>
      </c>
      <c r="F40" s="130">
        <v>5264.55224</v>
      </c>
      <c r="G40" s="129">
        <v>4842.6673200000005</v>
      </c>
      <c r="H40" s="129">
        <v>0</v>
      </c>
      <c r="I40" s="129">
        <v>0</v>
      </c>
      <c r="J40" s="128">
        <v>0</v>
      </c>
      <c r="K40" s="129">
        <v>0</v>
      </c>
      <c r="L40" s="130">
        <v>0</v>
      </c>
      <c r="M40" s="129">
        <v>0</v>
      </c>
      <c r="N40" s="130">
        <v>0</v>
      </c>
      <c r="O40" s="129">
        <v>0</v>
      </c>
      <c r="P40" s="37" t="s">
        <v>57</v>
      </c>
      <c r="Q40" s="102">
        <v>21631</v>
      </c>
      <c r="R40" s="103">
        <v>32630</v>
      </c>
      <c r="S40" s="103">
        <v>37172</v>
      </c>
      <c r="T40" s="103">
        <f>S40/R40*100-100</f>
        <v>13.919705792215751</v>
      </c>
      <c r="U40" s="37" t="s">
        <v>313</v>
      </c>
    </row>
    <row r="41" spans="1:113" s="9" customFormat="1" ht="56.25">
      <c r="A41" s="4" t="s">
        <v>109</v>
      </c>
      <c r="B41" s="125">
        <f>B13+B31+B35</f>
        <v>1000902.6</v>
      </c>
      <c r="C41" s="126">
        <f>C13+C31+C35</f>
        <v>1000831.826</v>
      </c>
      <c r="D41" s="127">
        <f>F41+H41+J41+L41+N41</f>
        <v>702198.09049999993</v>
      </c>
      <c r="E41" s="126">
        <f>G41+I41+K41+M41+O41</f>
        <v>685238.60679000011</v>
      </c>
      <c r="F41" s="127">
        <f t="shared" ref="F41:O41" si="10">F13+F31+F35</f>
        <v>652118.07400999998</v>
      </c>
      <c r="G41" s="126">
        <f t="shared" si="10"/>
        <v>636005.03009000013</v>
      </c>
      <c r="H41" s="126">
        <f t="shared" si="10"/>
        <v>0</v>
      </c>
      <c r="I41" s="126">
        <f t="shared" si="10"/>
        <v>0</v>
      </c>
      <c r="J41" s="125">
        <f t="shared" si="10"/>
        <v>28966.176489999998</v>
      </c>
      <c r="K41" s="126">
        <f t="shared" si="10"/>
        <v>28119.736699999998</v>
      </c>
      <c r="L41" s="127">
        <f t="shared" si="10"/>
        <v>6651.7</v>
      </c>
      <c r="M41" s="126">
        <f t="shared" si="10"/>
        <v>6651.7</v>
      </c>
      <c r="N41" s="127">
        <f t="shared" si="10"/>
        <v>14462.14</v>
      </c>
      <c r="O41" s="126">
        <f t="shared" si="10"/>
        <v>14462.14</v>
      </c>
      <c r="P41" s="15"/>
      <c r="Q41" s="110"/>
      <c r="R41" s="111"/>
      <c r="S41" s="111"/>
      <c r="T41" s="111"/>
      <c r="U41" s="15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6"/>
      <c r="BR41" s="76"/>
      <c r="BS41" s="76"/>
      <c r="BT41" s="76"/>
      <c r="BU41" s="76"/>
      <c r="BV41" s="76"/>
      <c r="BW41" s="76"/>
      <c r="BX41" s="76"/>
      <c r="BY41" s="76"/>
      <c r="BZ41" s="76"/>
      <c r="CA41" s="76"/>
      <c r="CB41" s="76"/>
      <c r="CC41" s="76"/>
      <c r="CD41" s="76"/>
      <c r="CE41" s="76"/>
      <c r="CF41" s="76"/>
      <c r="CG41" s="76"/>
      <c r="CH41" s="76"/>
      <c r="CI41" s="76"/>
      <c r="CJ41" s="76"/>
      <c r="CK41" s="76"/>
      <c r="CL41" s="76"/>
      <c r="CM41" s="76"/>
      <c r="CN41" s="76"/>
      <c r="CO41" s="76"/>
      <c r="CP41" s="76"/>
      <c r="CQ41" s="76"/>
      <c r="CR41" s="76"/>
      <c r="CS41" s="76"/>
      <c r="CT41" s="76"/>
      <c r="CU41" s="76"/>
      <c r="CV41" s="76"/>
      <c r="CW41" s="76"/>
      <c r="CX41" s="76"/>
      <c r="CY41" s="76"/>
      <c r="CZ41" s="76"/>
      <c r="DA41" s="76"/>
      <c r="DB41" s="76"/>
      <c r="DC41" s="76"/>
      <c r="DD41" s="76"/>
      <c r="DE41" s="76"/>
      <c r="DF41" s="76"/>
      <c r="DG41" s="76"/>
      <c r="DH41" s="76"/>
      <c r="DI41" s="76"/>
    </row>
    <row r="42" spans="1:113" s="9" customFormat="1" ht="37.5">
      <c r="A42" s="8" t="s">
        <v>104</v>
      </c>
      <c r="B42" s="125">
        <v>0</v>
      </c>
      <c r="C42" s="126">
        <v>0</v>
      </c>
      <c r="D42" s="127">
        <v>0</v>
      </c>
      <c r="E42" s="126">
        <v>0</v>
      </c>
      <c r="F42" s="127">
        <v>0</v>
      </c>
      <c r="G42" s="126">
        <v>0</v>
      </c>
      <c r="H42" s="126">
        <v>0</v>
      </c>
      <c r="I42" s="126">
        <v>0</v>
      </c>
      <c r="J42" s="125">
        <v>0</v>
      </c>
      <c r="K42" s="126">
        <v>0</v>
      </c>
      <c r="L42" s="127">
        <v>0</v>
      </c>
      <c r="M42" s="126">
        <v>0</v>
      </c>
      <c r="N42" s="127">
        <v>0</v>
      </c>
      <c r="O42" s="126">
        <v>0</v>
      </c>
      <c r="P42" s="15"/>
      <c r="Q42" s="75"/>
      <c r="R42" s="15"/>
      <c r="S42" s="15"/>
      <c r="T42" s="15"/>
      <c r="U42" s="15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76"/>
      <c r="BQ42" s="76"/>
      <c r="BR42" s="76"/>
      <c r="BS42" s="76"/>
      <c r="BT42" s="76"/>
      <c r="BU42" s="76"/>
      <c r="BV42" s="76"/>
      <c r="BW42" s="76"/>
      <c r="BX42" s="76"/>
      <c r="BY42" s="76"/>
      <c r="BZ42" s="76"/>
      <c r="CA42" s="76"/>
      <c r="CB42" s="76"/>
      <c r="CC42" s="76"/>
      <c r="CD42" s="76"/>
      <c r="CE42" s="76"/>
      <c r="CF42" s="76"/>
      <c r="CG42" s="76"/>
      <c r="CH42" s="76"/>
      <c r="CI42" s="76"/>
      <c r="CJ42" s="76"/>
      <c r="CK42" s="76"/>
      <c r="CL42" s="76"/>
      <c r="CM42" s="76"/>
      <c r="CN42" s="76"/>
      <c r="CO42" s="76"/>
      <c r="CP42" s="76"/>
      <c r="CQ42" s="76"/>
      <c r="CR42" s="76"/>
      <c r="CS42" s="76"/>
      <c r="CT42" s="76"/>
      <c r="CU42" s="76"/>
      <c r="CV42" s="76"/>
      <c r="CW42" s="76"/>
      <c r="CX42" s="76"/>
      <c r="CY42" s="76"/>
      <c r="CZ42" s="76"/>
      <c r="DA42" s="76"/>
      <c r="DB42" s="76"/>
      <c r="DC42" s="76"/>
      <c r="DD42" s="76"/>
      <c r="DE42" s="76"/>
      <c r="DF42" s="76"/>
      <c r="DG42" s="76"/>
      <c r="DH42" s="76"/>
      <c r="DI42" s="76"/>
    </row>
    <row r="43" spans="1:113" s="5" customFormat="1" ht="243.75">
      <c r="A43" s="4" t="s">
        <v>160</v>
      </c>
      <c r="B43" s="125">
        <f>B46</f>
        <v>517</v>
      </c>
      <c r="C43" s="126">
        <f>C46</f>
        <v>517</v>
      </c>
      <c r="D43" s="127">
        <f>F43+H43+J43+N43</f>
        <v>192.26799999999997</v>
      </c>
      <c r="E43" s="126">
        <f>G43+I43+K43+O43</f>
        <v>186.26799999999997</v>
      </c>
      <c r="F43" s="127">
        <f t="shared" ref="F43:O43" si="11">F46</f>
        <v>0</v>
      </c>
      <c r="G43" s="126">
        <f t="shared" si="11"/>
        <v>0</v>
      </c>
      <c r="H43" s="126">
        <f t="shared" si="11"/>
        <v>0</v>
      </c>
      <c r="I43" s="126">
        <f t="shared" si="11"/>
        <v>0</v>
      </c>
      <c r="J43" s="125">
        <f>J46</f>
        <v>192.26799999999997</v>
      </c>
      <c r="K43" s="126">
        <f>K46</f>
        <v>186.26799999999997</v>
      </c>
      <c r="L43" s="127">
        <f t="shared" si="11"/>
        <v>0</v>
      </c>
      <c r="M43" s="126">
        <f t="shared" si="11"/>
        <v>0</v>
      </c>
      <c r="N43" s="127">
        <f t="shared" si="11"/>
        <v>0</v>
      </c>
      <c r="O43" s="126">
        <f t="shared" si="11"/>
        <v>0</v>
      </c>
      <c r="P43" s="37" t="s">
        <v>58</v>
      </c>
      <c r="Q43" s="102">
        <v>32.1</v>
      </c>
      <c r="R43" s="102" t="s">
        <v>142</v>
      </c>
      <c r="S43" s="103">
        <v>34.1</v>
      </c>
      <c r="T43" s="103">
        <f>S43-25</f>
        <v>9.1000000000000014</v>
      </c>
      <c r="U43" s="67" t="s">
        <v>290</v>
      </c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8"/>
      <c r="BI43" s="68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8"/>
      <c r="BX43" s="68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8"/>
      <c r="CM43" s="68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8"/>
      <c r="DB43" s="68"/>
      <c r="DC43" s="68"/>
      <c r="DD43" s="68"/>
      <c r="DE43" s="68"/>
      <c r="DF43" s="68"/>
      <c r="DG43" s="68"/>
      <c r="DH43" s="68"/>
      <c r="DI43" s="68"/>
    </row>
    <row r="44" spans="1:113">
      <c r="A44" s="160" t="s">
        <v>59</v>
      </c>
      <c r="B44" s="160"/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</row>
    <row r="45" spans="1:113" ht="168.75">
      <c r="A45" s="10" t="s">
        <v>60</v>
      </c>
      <c r="B45" s="128">
        <f>B46+B58+B72</f>
        <v>517</v>
      </c>
      <c r="C45" s="129">
        <f t="shared" ref="C45:O45" si="12">C46</f>
        <v>517</v>
      </c>
      <c r="D45" s="130">
        <f>F45+H45+J45+L45+N45</f>
        <v>192.26799999999997</v>
      </c>
      <c r="E45" s="129">
        <f>G45+I45+K45+M45+O45</f>
        <v>186.26799999999997</v>
      </c>
      <c r="F45" s="130">
        <f t="shared" si="12"/>
        <v>0</v>
      </c>
      <c r="G45" s="129">
        <f t="shared" si="12"/>
        <v>0</v>
      </c>
      <c r="H45" s="129">
        <f t="shared" si="12"/>
        <v>0</v>
      </c>
      <c r="I45" s="129">
        <f t="shared" si="12"/>
        <v>0</v>
      </c>
      <c r="J45" s="128">
        <f t="shared" si="12"/>
        <v>192.26799999999997</v>
      </c>
      <c r="K45" s="129">
        <f>K46</f>
        <v>186.26799999999997</v>
      </c>
      <c r="L45" s="130">
        <f t="shared" si="12"/>
        <v>0</v>
      </c>
      <c r="M45" s="129">
        <f t="shared" si="12"/>
        <v>0</v>
      </c>
      <c r="N45" s="130">
        <f t="shared" si="12"/>
        <v>0</v>
      </c>
      <c r="O45" s="129">
        <f t="shared" si="12"/>
        <v>0</v>
      </c>
      <c r="P45" s="37" t="s">
        <v>58</v>
      </c>
      <c r="Q45" s="102">
        <v>32.1</v>
      </c>
      <c r="R45" s="102" t="s">
        <v>142</v>
      </c>
      <c r="S45" s="103">
        <v>34.1</v>
      </c>
      <c r="T45" s="103">
        <f>S45-25</f>
        <v>9.1000000000000014</v>
      </c>
      <c r="U45" s="67" t="s">
        <v>290</v>
      </c>
    </row>
    <row r="46" spans="1:113" ht="168.75">
      <c r="A46" s="10" t="s">
        <v>110</v>
      </c>
      <c r="B46" s="128">
        <f>SUM(B47:B57)</f>
        <v>517</v>
      </c>
      <c r="C46" s="129">
        <f>SUM(C47:C57)</f>
        <v>517</v>
      </c>
      <c r="D46" s="130">
        <f>F46+H46+J46+N46</f>
        <v>192.26799999999997</v>
      </c>
      <c r="E46" s="129">
        <f>G46+I46+K46+O46</f>
        <v>186.26799999999997</v>
      </c>
      <c r="F46" s="130">
        <f>SUM(F47:F56)</f>
        <v>0</v>
      </c>
      <c r="G46" s="129">
        <f>SUM(G47:G56)</f>
        <v>0</v>
      </c>
      <c r="H46" s="129">
        <f>SUM(H47:H56)</f>
        <v>0</v>
      </c>
      <c r="I46" s="129">
        <f>SUM(I47:I56)</f>
        <v>0</v>
      </c>
      <c r="J46" s="128">
        <f>SUM(J47:J57)</f>
        <v>192.26799999999997</v>
      </c>
      <c r="K46" s="129">
        <f>SUM(K47:K57)</f>
        <v>186.26799999999997</v>
      </c>
      <c r="L46" s="130">
        <f>SUM(L47:L56)</f>
        <v>0</v>
      </c>
      <c r="M46" s="129">
        <f>SUM(M47:M56)</f>
        <v>0</v>
      </c>
      <c r="N46" s="130">
        <f>SUM(N47:N56)</f>
        <v>0</v>
      </c>
      <c r="O46" s="129">
        <f>SUM(O47:O56)</f>
        <v>0</v>
      </c>
      <c r="P46" s="37" t="s">
        <v>61</v>
      </c>
      <c r="Q46" s="100">
        <v>0.5</v>
      </c>
      <c r="R46" s="101">
        <v>0.55000000000000004</v>
      </c>
      <c r="S46" s="101">
        <v>0.24</v>
      </c>
      <c r="T46" s="100">
        <f>R46-S46</f>
        <v>0.31000000000000005</v>
      </c>
      <c r="U46" s="67" t="s">
        <v>303</v>
      </c>
    </row>
    <row r="47" spans="1:113" ht="168.75">
      <c r="A47" s="10" t="s">
        <v>62</v>
      </c>
      <c r="B47" s="128">
        <v>0</v>
      </c>
      <c r="C47" s="129">
        <v>0</v>
      </c>
      <c r="D47" s="130">
        <v>0</v>
      </c>
      <c r="E47" s="129">
        <v>0</v>
      </c>
      <c r="F47" s="130">
        <v>0</v>
      </c>
      <c r="G47" s="129">
        <v>0</v>
      </c>
      <c r="H47" s="129">
        <v>0</v>
      </c>
      <c r="I47" s="129">
        <v>0</v>
      </c>
      <c r="J47" s="128">
        <v>0</v>
      </c>
      <c r="K47" s="129">
        <v>0</v>
      </c>
      <c r="L47" s="130">
        <v>0</v>
      </c>
      <c r="M47" s="129">
        <v>0</v>
      </c>
      <c r="N47" s="130">
        <v>0</v>
      </c>
      <c r="O47" s="129">
        <v>0</v>
      </c>
      <c r="P47" s="37" t="s">
        <v>63</v>
      </c>
      <c r="Q47" s="102">
        <v>95</v>
      </c>
      <c r="R47" s="103">
        <v>98</v>
      </c>
      <c r="S47" s="96" t="s">
        <v>161</v>
      </c>
      <c r="T47" s="103" t="s">
        <v>161</v>
      </c>
      <c r="U47" s="72" t="s">
        <v>155</v>
      </c>
    </row>
    <row r="48" spans="1:113" ht="206.25">
      <c r="A48" s="7" t="s">
        <v>64</v>
      </c>
      <c r="B48" s="128">
        <v>0</v>
      </c>
      <c r="C48" s="129">
        <v>0</v>
      </c>
      <c r="D48" s="130">
        <v>0</v>
      </c>
      <c r="E48" s="129">
        <v>0</v>
      </c>
      <c r="F48" s="130">
        <v>0</v>
      </c>
      <c r="G48" s="129">
        <v>0</v>
      </c>
      <c r="H48" s="129">
        <v>0</v>
      </c>
      <c r="I48" s="129">
        <v>0</v>
      </c>
      <c r="J48" s="128">
        <v>0</v>
      </c>
      <c r="K48" s="129">
        <v>0</v>
      </c>
      <c r="L48" s="130">
        <v>0</v>
      </c>
      <c r="M48" s="129">
        <v>0</v>
      </c>
      <c r="N48" s="130">
        <v>0</v>
      </c>
      <c r="O48" s="129">
        <v>0</v>
      </c>
      <c r="P48" s="37" t="s">
        <v>65</v>
      </c>
      <c r="Q48" s="102">
        <v>7.7</v>
      </c>
      <c r="R48" s="103">
        <v>8.5</v>
      </c>
      <c r="S48" s="103">
        <v>13.8</v>
      </c>
      <c r="T48" s="103">
        <f>S48-R48</f>
        <v>5.3000000000000007</v>
      </c>
      <c r="U48" s="37" t="s">
        <v>291</v>
      </c>
    </row>
    <row r="49" spans="1:21" ht="168.75">
      <c r="A49" s="11" t="s">
        <v>66</v>
      </c>
      <c r="B49" s="128">
        <v>0</v>
      </c>
      <c r="C49" s="129">
        <v>0</v>
      </c>
      <c r="D49" s="130">
        <v>0</v>
      </c>
      <c r="E49" s="129">
        <v>0</v>
      </c>
      <c r="F49" s="130">
        <v>0</v>
      </c>
      <c r="G49" s="129">
        <v>0</v>
      </c>
      <c r="H49" s="129">
        <v>0</v>
      </c>
      <c r="I49" s="129">
        <v>0</v>
      </c>
      <c r="J49" s="128">
        <v>0</v>
      </c>
      <c r="K49" s="129">
        <v>0</v>
      </c>
      <c r="L49" s="130">
        <v>0</v>
      </c>
      <c r="M49" s="129">
        <v>0</v>
      </c>
      <c r="N49" s="130">
        <v>0</v>
      </c>
      <c r="O49" s="129">
        <v>0</v>
      </c>
      <c r="P49" s="37" t="s">
        <v>67</v>
      </c>
      <c r="Q49" s="102">
        <v>100</v>
      </c>
      <c r="R49" s="112">
        <v>100</v>
      </c>
      <c r="S49" s="112">
        <v>100</v>
      </c>
      <c r="T49" s="103">
        <f>S49-R49</f>
        <v>0</v>
      </c>
      <c r="U49" s="37" t="s">
        <v>154</v>
      </c>
    </row>
    <row r="50" spans="1:21" ht="206.25">
      <c r="A50" s="7" t="s">
        <v>68</v>
      </c>
      <c r="B50" s="128">
        <v>0</v>
      </c>
      <c r="C50" s="129">
        <v>0</v>
      </c>
      <c r="D50" s="130">
        <v>0</v>
      </c>
      <c r="E50" s="129">
        <v>0</v>
      </c>
      <c r="F50" s="130">
        <v>0</v>
      </c>
      <c r="G50" s="129">
        <v>0</v>
      </c>
      <c r="H50" s="129">
        <v>0</v>
      </c>
      <c r="I50" s="129">
        <v>0</v>
      </c>
      <c r="J50" s="128">
        <v>0</v>
      </c>
      <c r="K50" s="129">
        <v>0</v>
      </c>
      <c r="L50" s="130">
        <v>0</v>
      </c>
      <c r="M50" s="129">
        <v>0</v>
      </c>
      <c r="N50" s="130">
        <v>0</v>
      </c>
      <c r="O50" s="129">
        <v>0</v>
      </c>
      <c r="P50" s="37" t="s">
        <v>69</v>
      </c>
      <c r="Q50" s="102" t="s">
        <v>16</v>
      </c>
      <c r="R50" s="112">
        <v>98</v>
      </c>
      <c r="S50" s="113" t="s">
        <v>161</v>
      </c>
      <c r="T50" s="103" t="s">
        <v>161</v>
      </c>
      <c r="U50" s="72" t="s">
        <v>156</v>
      </c>
    </row>
    <row r="51" spans="1:21" ht="409.5">
      <c r="A51" s="2" t="s">
        <v>70</v>
      </c>
      <c r="B51" s="128">
        <v>0</v>
      </c>
      <c r="C51" s="129">
        <v>0</v>
      </c>
      <c r="D51" s="130">
        <v>0</v>
      </c>
      <c r="E51" s="129">
        <v>0</v>
      </c>
      <c r="F51" s="130">
        <v>0</v>
      </c>
      <c r="G51" s="129">
        <v>0</v>
      </c>
      <c r="H51" s="129">
        <v>0</v>
      </c>
      <c r="I51" s="129">
        <v>0</v>
      </c>
      <c r="J51" s="128">
        <v>0</v>
      </c>
      <c r="K51" s="129">
        <v>0</v>
      </c>
      <c r="L51" s="130">
        <v>0</v>
      </c>
      <c r="M51" s="129">
        <v>0</v>
      </c>
      <c r="N51" s="130">
        <v>0</v>
      </c>
      <c r="O51" s="129">
        <v>0</v>
      </c>
      <c r="P51" s="37" t="s">
        <v>71</v>
      </c>
      <c r="Q51" s="102" t="s">
        <v>16</v>
      </c>
      <c r="R51" s="112">
        <v>100</v>
      </c>
      <c r="S51" s="113" t="s">
        <v>161</v>
      </c>
      <c r="T51" s="103" t="s">
        <v>161</v>
      </c>
      <c r="U51" s="37" t="s">
        <v>156</v>
      </c>
    </row>
    <row r="52" spans="1:21" ht="409.5" customHeight="1">
      <c r="A52" s="14" t="s">
        <v>72</v>
      </c>
      <c r="B52" s="131">
        <v>386</v>
      </c>
      <c r="C52" s="132">
        <v>386</v>
      </c>
      <c r="D52" s="133">
        <f>F52+H52+J52+N52</f>
        <v>138.81299999999999</v>
      </c>
      <c r="E52" s="132">
        <f>G52+I52+K52+O52</f>
        <v>132.81299999999999</v>
      </c>
      <c r="F52" s="133">
        <v>0</v>
      </c>
      <c r="G52" s="132">
        <v>0</v>
      </c>
      <c r="H52" s="132">
        <v>0</v>
      </c>
      <c r="I52" s="132">
        <v>0</v>
      </c>
      <c r="J52" s="131">
        <v>138.81299999999999</v>
      </c>
      <c r="K52" s="132">
        <v>132.81299999999999</v>
      </c>
      <c r="L52" s="133">
        <v>0</v>
      </c>
      <c r="M52" s="132">
        <v>0</v>
      </c>
      <c r="N52" s="133">
        <v>0</v>
      </c>
      <c r="O52" s="132">
        <v>0</v>
      </c>
      <c r="P52" s="116" t="s">
        <v>73</v>
      </c>
      <c r="Q52" s="121" t="s">
        <v>16</v>
      </c>
      <c r="R52" s="118">
        <v>30</v>
      </c>
      <c r="S52" s="134">
        <v>21</v>
      </c>
      <c r="T52" s="118">
        <f>S52/R52*100-100</f>
        <v>-30</v>
      </c>
      <c r="U52" s="156" t="s">
        <v>314</v>
      </c>
    </row>
    <row r="53" spans="1:21" ht="52.5" customHeight="1">
      <c r="A53" s="120"/>
      <c r="B53" s="135"/>
      <c r="C53" s="136"/>
      <c r="D53" s="137"/>
      <c r="E53" s="136"/>
      <c r="F53" s="137"/>
      <c r="G53" s="136"/>
      <c r="H53" s="136"/>
      <c r="I53" s="136"/>
      <c r="J53" s="135"/>
      <c r="K53" s="136"/>
      <c r="L53" s="137"/>
      <c r="M53" s="136"/>
      <c r="N53" s="137"/>
      <c r="O53" s="136"/>
      <c r="P53" s="117"/>
      <c r="Q53" s="122"/>
      <c r="R53" s="119"/>
      <c r="S53" s="138"/>
      <c r="T53" s="119"/>
      <c r="U53" s="158"/>
    </row>
    <row r="54" spans="1:21" ht="262.5">
      <c r="A54" s="7" t="s">
        <v>74</v>
      </c>
      <c r="B54" s="128">
        <v>0</v>
      </c>
      <c r="C54" s="129">
        <v>0</v>
      </c>
      <c r="D54" s="130">
        <v>0</v>
      </c>
      <c r="E54" s="129">
        <v>0</v>
      </c>
      <c r="F54" s="130">
        <v>0</v>
      </c>
      <c r="G54" s="129">
        <v>0</v>
      </c>
      <c r="H54" s="129">
        <v>0</v>
      </c>
      <c r="I54" s="129">
        <v>0</v>
      </c>
      <c r="J54" s="128">
        <v>0</v>
      </c>
      <c r="K54" s="129">
        <v>0</v>
      </c>
      <c r="L54" s="130">
        <v>0</v>
      </c>
      <c r="M54" s="129">
        <v>0</v>
      </c>
      <c r="N54" s="130">
        <v>0</v>
      </c>
      <c r="O54" s="129">
        <v>0</v>
      </c>
      <c r="P54" s="37" t="s">
        <v>75</v>
      </c>
      <c r="Q54" s="67" t="s">
        <v>16</v>
      </c>
      <c r="R54" s="112">
        <v>100</v>
      </c>
      <c r="S54" s="112">
        <v>100</v>
      </c>
      <c r="T54" s="103">
        <f>S54-R54</f>
        <v>0</v>
      </c>
      <c r="U54" s="72" t="s">
        <v>113</v>
      </c>
    </row>
    <row r="55" spans="1:21" ht="146.25" customHeight="1">
      <c r="A55" s="7" t="s">
        <v>76</v>
      </c>
      <c r="B55" s="128">
        <v>0</v>
      </c>
      <c r="C55" s="129">
        <v>0</v>
      </c>
      <c r="D55" s="130">
        <v>0</v>
      </c>
      <c r="E55" s="129">
        <v>0</v>
      </c>
      <c r="F55" s="130">
        <v>0</v>
      </c>
      <c r="G55" s="129">
        <v>0</v>
      </c>
      <c r="H55" s="129">
        <v>0</v>
      </c>
      <c r="I55" s="129">
        <v>0</v>
      </c>
      <c r="J55" s="128">
        <v>0</v>
      </c>
      <c r="K55" s="129">
        <v>0</v>
      </c>
      <c r="L55" s="130">
        <v>0</v>
      </c>
      <c r="M55" s="129">
        <v>0</v>
      </c>
      <c r="N55" s="130">
        <v>0</v>
      </c>
      <c r="O55" s="129">
        <v>0</v>
      </c>
      <c r="P55" s="37" t="s">
        <v>77</v>
      </c>
      <c r="Q55" s="67" t="s">
        <v>16</v>
      </c>
      <c r="R55" s="112">
        <v>1</v>
      </c>
      <c r="S55" s="113">
        <v>1</v>
      </c>
      <c r="T55" s="112">
        <f>S55/R55*100-100</f>
        <v>0</v>
      </c>
      <c r="U55" s="37" t="s">
        <v>114</v>
      </c>
    </row>
    <row r="56" spans="1:21" ht="131.25">
      <c r="A56" s="7" t="s">
        <v>171</v>
      </c>
      <c r="B56" s="128">
        <v>76</v>
      </c>
      <c r="C56" s="129">
        <v>76</v>
      </c>
      <c r="D56" s="130">
        <f>F56+H56+J56+N56</f>
        <v>0</v>
      </c>
      <c r="E56" s="129">
        <f>G56+I56+K56+O56</f>
        <v>0</v>
      </c>
      <c r="F56" s="130">
        <v>0</v>
      </c>
      <c r="G56" s="129">
        <v>0</v>
      </c>
      <c r="H56" s="129">
        <v>0</v>
      </c>
      <c r="I56" s="129">
        <v>0</v>
      </c>
      <c r="J56" s="128">
        <v>0</v>
      </c>
      <c r="K56" s="129">
        <v>0</v>
      </c>
      <c r="L56" s="130">
        <v>0</v>
      </c>
      <c r="M56" s="129">
        <v>0</v>
      </c>
      <c r="N56" s="130">
        <v>0</v>
      </c>
      <c r="O56" s="129">
        <v>0</v>
      </c>
      <c r="P56" s="37" t="s">
        <v>172</v>
      </c>
      <c r="Q56" s="102">
        <v>76</v>
      </c>
      <c r="R56" s="112">
        <v>1</v>
      </c>
      <c r="S56" s="112">
        <v>1</v>
      </c>
      <c r="T56" s="112">
        <f>S56/R56*100-100</f>
        <v>0</v>
      </c>
      <c r="U56" s="79" t="s">
        <v>296</v>
      </c>
    </row>
    <row r="57" spans="1:21" ht="150">
      <c r="A57" s="7" t="s">
        <v>127</v>
      </c>
      <c r="B57" s="128">
        <v>55</v>
      </c>
      <c r="C57" s="129">
        <v>55</v>
      </c>
      <c r="D57" s="130">
        <f>F57+H57+J57+N57</f>
        <v>53.454999999999998</v>
      </c>
      <c r="E57" s="129">
        <f>G57+I57+K57+O57</f>
        <v>53.454999999999998</v>
      </c>
      <c r="F57" s="130">
        <v>0</v>
      </c>
      <c r="G57" s="129">
        <v>0</v>
      </c>
      <c r="H57" s="129">
        <v>0</v>
      </c>
      <c r="I57" s="129">
        <v>0</v>
      </c>
      <c r="J57" s="128">
        <v>53.454999999999998</v>
      </c>
      <c r="K57" s="129">
        <v>53.454999999999998</v>
      </c>
      <c r="L57" s="130">
        <v>0</v>
      </c>
      <c r="M57" s="129">
        <v>0</v>
      </c>
      <c r="N57" s="130">
        <v>0</v>
      </c>
      <c r="O57" s="129">
        <v>0</v>
      </c>
      <c r="P57" s="37" t="s">
        <v>128</v>
      </c>
      <c r="Q57" s="67" t="s">
        <v>16</v>
      </c>
      <c r="R57" s="112">
        <v>1</v>
      </c>
      <c r="S57" s="112">
        <v>1</v>
      </c>
      <c r="T57" s="112">
        <f>S57/R57*100-100</f>
        <v>0</v>
      </c>
      <c r="U57" s="79" t="s">
        <v>297</v>
      </c>
    </row>
    <row r="58" spans="1:21" ht="225">
      <c r="A58" s="29" t="s">
        <v>130</v>
      </c>
      <c r="B58" s="128">
        <v>0</v>
      </c>
      <c r="C58" s="129">
        <v>0</v>
      </c>
      <c r="D58" s="130">
        <v>0</v>
      </c>
      <c r="E58" s="129">
        <v>0</v>
      </c>
      <c r="F58" s="130">
        <v>0</v>
      </c>
      <c r="G58" s="129">
        <v>0</v>
      </c>
      <c r="H58" s="129">
        <v>0</v>
      </c>
      <c r="I58" s="129">
        <v>0</v>
      </c>
      <c r="J58" s="128">
        <v>0</v>
      </c>
      <c r="K58" s="129">
        <v>0</v>
      </c>
      <c r="L58" s="130">
        <v>0</v>
      </c>
      <c r="M58" s="129">
        <v>0</v>
      </c>
      <c r="N58" s="130">
        <v>0</v>
      </c>
      <c r="O58" s="129">
        <v>0</v>
      </c>
      <c r="P58" s="37" t="s">
        <v>78</v>
      </c>
      <c r="Q58" s="102">
        <v>28.2</v>
      </c>
      <c r="R58" s="112" t="s">
        <v>143</v>
      </c>
      <c r="S58" s="112">
        <v>37.1</v>
      </c>
      <c r="T58" s="103">
        <f>S58-25</f>
        <v>12.100000000000001</v>
      </c>
      <c r="U58" s="67" t="s">
        <v>304</v>
      </c>
    </row>
    <row r="59" spans="1:21" ht="300">
      <c r="A59" s="30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7" t="s">
        <v>157</v>
      </c>
      <c r="Q59" s="67" t="s">
        <v>15</v>
      </c>
      <c r="R59" s="77" t="s">
        <v>144</v>
      </c>
      <c r="S59" s="78" t="s">
        <v>161</v>
      </c>
      <c r="T59" s="37" t="s">
        <v>161</v>
      </c>
      <c r="U59" s="72" t="s">
        <v>156</v>
      </c>
    </row>
    <row r="60" spans="1:21" ht="337.5">
      <c r="A60" s="30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7" t="s">
        <v>158</v>
      </c>
      <c r="Q60" s="67" t="s">
        <v>15</v>
      </c>
      <c r="R60" s="77" t="s">
        <v>145</v>
      </c>
      <c r="S60" s="78" t="s">
        <v>161</v>
      </c>
      <c r="T60" s="37" t="s">
        <v>161</v>
      </c>
      <c r="U60" s="72" t="s">
        <v>156</v>
      </c>
    </row>
    <row r="61" spans="1:21" ht="300">
      <c r="A61" s="31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7" t="s">
        <v>120</v>
      </c>
      <c r="Q61" s="67" t="s">
        <v>15</v>
      </c>
      <c r="R61" s="77" t="s">
        <v>146</v>
      </c>
      <c r="S61" s="78" t="s">
        <v>161</v>
      </c>
      <c r="T61" s="37" t="s">
        <v>161</v>
      </c>
      <c r="U61" s="72" t="s">
        <v>156</v>
      </c>
    </row>
    <row r="62" spans="1:21" ht="337.5">
      <c r="A62" s="30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7" t="s">
        <v>121</v>
      </c>
      <c r="Q62" s="67" t="s">
        <v>15</v>
      </c>
      <c r="R62" s="77" t="s">
        <v>147</v>
      </c>
      <c r="S62" s="78" t="s">
        <v>161</v>
      </c>
      <c r="T62" s="37" t="s">
        <v>161</v>
      </c>
      <c r="U62" s="72" t="s">
        <v>156</v>
      </c>
    </row>
    <row r="63" spans="1:21" ht="318.75">
      <c r="A63" s="30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7" t="s">
        <v>122</v>
      </c>
      <c r="Q63" s="67" t="s">
        <v>15</v>
      </c>
      <c r="R63" s="77" t="s">
        <v>148</v>
      </c>
      <c r="S63" s="78" t="s">
        <v>161</v>
      </c>
      <c r="T63" s="37" t="s">
        <v>161</v>
      </c>
      <c r="U63" s="72" t="s">
        <v>156</v>
      </c>
    </row>
    <row r="64" spans="1:21" ht="356.25">
      <c r="A64" s="31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7" t="s">
        <v>123</v>
      </c>
      <c r="Q64" s="67" t="s">
        <v>15</v>
      </c>
      <c r="R64" s="77" t="s">
        <v>149</v>
      </c>
      <c r="S64" s="78" t="s">
        <v>161</v>
      </c>
      <c r="T64" s="37" t="s">
        <v>161</v>
      </c>
      <c r="U64" s="72" t="s">
        <v>156</v>
      </c>
    </row>
    <row r="65" spans="1:113" ht="318.75">
      <c r="A65" s="7" t="s">
        <v>79</v>
      </c>
      <c r="B65" s="128">
        <v>0</v>
      </c>
      <c r="C65" s="129">
        <v>0</v>
      </c>
      <c r="D65" s="130">
        <v>0</v>
      </c>
      <c r="E65" s="129">
        <v>0</v>
      </c>
      <c r="F65" s="130">
        <v>0</v>
      </c>
      <c r="G65" s="129">
        <v>0</v>
      </c>
      <c r="H65" s="129">
        <v>0</v>
      </c>
      <c r="I65" s="129">
        <v>0</v>
      </c>
      <c r="J65" s="128">
        <v>0</v>
      </c>
      <c r="K65" s="129">
        <v>0</v>
      </c>
      <c r="L65" s="130">
        <v>0</v>
      </c>
      <c r="M65" s="129">
        <v>0</v>
      </c>
      <c r="N65" s="130">
        <v>0</v>
      </c>
      <c r="O65" s="129">
        <v>0</v>
      </c>
      <c r="P65" s="37" t="s">
        <v>136</v>
      </c>
      <c r="Q65" s="67" t="s">
        <v>16</v>
      </c>
      <c r="R65" s="112">
        <v>100</v>
      </c>
      <c r="S65" s="112" t="s">
        <v>161</v>
      </c>
      <c r="T65" s="103" t="s">
        <v>161</v>
      </c>
      <c r="U65" s="37" t="s">
        <v>293</v>
      </c>
    </row>
    <row r="66" spans="1:113" ht="318.75">
      <c r="A66" s="7" t="s">
        <v>132</v>
      </c>
      <c r="B66" s="128">
        <v>0</v>
      </c>
      <c r="C66" s="129">
        <v>0</v>
      </c>
      <c r="D66" s="130">
        <v>0</v>
      </c>
      <c r="E66" s="129">
        <v>0</v>
      </c>
      <c r="F66" s="130">
        <v>0</v>
      </c>
      <c r="G66" s="129">
        <v>0</v>
      </c>
      <c r="H66" s="129">
        <v>0</v>
      </c>
      <c r="I66" s="129">
        <v>0</v>
      </c>
      <c r="J66" s="128">
        <v>0</v>
      </c>
      <c r="K66" s="129">
        <v>0</v>
      </c>
      <c r="L66" s="130">
        <v>0</v>
      </c>
      <c r="M66" s="129">
        <v>0</v>
      </c>
      <c r="N66" s="130">
        <v>0</v>
      </c>
      <c r="O66" s="129">
        <v>0</v>
      </c>
      <c r="P66" s="37" t="s">
        <v>133</v>
      </c>
      <c r="Q66" s="67" t="s">
        <v>16</v>
      </c>
      <c r="R66" s="112">
        <v>98</v>
      </c>
      <c r="S66" s="113" t="s">
        <v>161</v>
      </c>
      <c r="T66" s="103" t="s">
        <v>161</v>
      </c>
      <c r="U66" s="72" t="s">
        <v>156</v>
      </c>
    </row>
    <row r="67" spans="1:113" ht="281.25">
      <c r="A67" s="7" t="s">
        <v>80</v>
      </c>
      <c r="B67" s="128">
        <v>0</v>
      </c>
      <c r="C67" s="129">
        <v>0</v>
      </c>
      <c r="D67" s="130">
        <v>0</v>
      </c>
      <c r="E67" s="129">
        <v>0</v>
      </c>
      <c r="F67" s="130">
        <v>0</v>
      </c>
      <c r="G67" s="129">
        <v>0</v>
      </c>
      <c r="H67" s="129">
        <v>0</v>
      </c>
      <c r="I67" s="129">
        <v>0</v>
      </c>
      <c r="J67" s="128">
        <v>0</v>
      </c>
      <c r="K67" s="129">
        <v>0</v>
      </c>
      <c r="L67" s="130">
        <v>0</v>
      </c>
      <c r="M67" s="129">
        <v>0</v>
      </c>
      <c r="N67" s="130">
        <v>0</v>
      </c>
      <c r="O67" s="129">
        <v>0</v>
      </c>
      <c r="P67" s="37" t="s">
        <v>168</v>
      </c>
      <c r="Q67" s="67" t="s">
        <v>16</v>
      </c>
      <c r="R67" s="112">
        <v>1</v>
      </c>
      <c r="S67" s="113">
        <v>1</v>
      </c>
      <c r="T67" s="112">
        <f>S67/R67*100-100</f>
        <v>0</v>
      </c>
      <c r="U67" s="37" t="s">
        <v>166</v>
      </c>
    </row>
    <row r="68" spans="1:113" ht="56.25">
      <c r="A68" s="209" t="s">
        <v>81</v>
      </c>
      <c r="B68" s="128">
        <v>0</v>
      </c>
      <c r="C68" s="129">
        <v>0</v>
      </c>
      <c r="D68" s="130">
        <v>0</v>
      </c>
      <c r="E68" s="129">
        <v>0</v>
      </c>
      <c r="F68" s="130">
        <v>0</v>
      </c>
      <c r="G68" s="129">
        <v>0</v>
      </c>
      <c r="H68" s="129">
        <v>0</v>
      </c>
      <c r="I68" s="129">
        <v>0</v>
      </c>
      <c r="J68" s="128">
        <v>0</v>
      </c>
      <c r="K68" s="129">
        <v>0</v>
      </c>
      <c r="L68" s="130">
        <v>0</v>
      </c>
      <c r="M68" s="129">
        <v>0</v>
      </c>
      <c r="N68" s="130">
        <v>0</v>
      </c>
      <c r="O68" s="129">
        <v>0</v>
      </c>
      <c r="P68" s="156" t="s">
        <v>82</v>
      </c>
      <c r="Q68" s="198" t="s">
        <v>16</v>
      </c>
      <c r="R68" s="207">
        <v>100</v>
      </c>
      <c r="S68" s="80" t="s">
        <v>161</v>
      </c>
      <c r="T68" s="74" t="s">
        <v>161</v>
      </c>
      <c r="U68" s="74" t="s">
        <v>293</v>
      </c>
    </row>
    <row r="69" spans="1:113">
      <c r="A69" s="210"/>
      <c r="B69" s="128"/>
      <c r="C69" s="129"/>
      <c r="D69" s="130"/>
      <c r="E69" s="129"/>
      <c r="F69" s="130"/>
      <c r="G69" s="129"/>
      <c r="H69" s="129"/>
      <c r="I69" s="129"/>
      <c r="J69" s="128"/>
      <c r="K69" s="129"/>
      <c r="L69" s="130"/>
      <c r="M69" s="129"/>
      <c r="N69" s="130"/>
      <c r="O69" s="129"/>
      <c r="P69" s="158"/>
      <c r="Q69" s="199"/>
      <c r="R69" s="208"/>
      <c r="S69" s="81"/>
      <c r="T69" s="73"/>
      <c r="U69" s="73"/>
    </row>
    <row r="70" spans="1:113" ht="262.5">
      <c r="A70" s="22" t="s">
        <v>83</v>
      </c>
      <c r="B70" s="128">
        <v>0</v>
      </c>
      <c r="C70" s="129">
        <v>0</v>
      </c>
      <c r="D70" s="130">
        <v>0</v>
      </c>
      <c r="E70" s="129">
        <v>0</v>
      </c>
      <c r="F70" s="130">
        <v>0</v>
      </c>
      <c r="G70" s="129">
        <v>0</v>
      </c>
      <c r="H70" s="129">
        <v>0</v>
      </c>
      <c r="I70" s="129">
        <v>0</v>
      </c>
      <c r="J70" s="128">
        <v>0</v>
      </c>
      <c r="K70" s="129">
        <v>0</v>
      </c>
      <c r="L70" s="130">
        <v>0</v>
      </c>
      <c r="M70" s="129">
        <v>0</v>
      </c>
      <c r="N70" s="130">
        <v>0</v>
      </c>
      <c r="O70" s="129">
        <v>0</v>
      </c>
      <c r="P70" s="74" t="s">
        <v>84</v>
      </c>
      <c r="Q70" s="71" t="s">
        <v>16</v>
      </c>
      <c r="R70" s="114">
        <v>100</v>
      </c>
      <c r="S70" s="114">
        <v>100</v>
      </c>
      <c r="T70" s="109">
        <f>S70-R70</f>
        <v>0</v>
      </c>
      <c r="U70" s="74" t="s">
        <v>134</v>
      </c>
    </row>
    <row r="71" spans="1:113" ht="300">
      <c r="A71" s="7" t="s">
        <v>85</v>
      </c>
      <c r="B71" s="128">
        <v>0</v>
      </c>
      <c r="C71" s="129">
        <v>0</v>
      </c>
      <c r="D71" s="130">
        <v>0</v>
      </c>
      <c r="E71" s="129">
        <v>0</v>
      </c>
      <c r="F71" s="130">
        <v>0</v>
      </c>
      <c r="G71" s="129">
        <v>0</v>
      </c>
      <c r="H71" s="129">
        <v>0</v>
      </c>
      <c r="I71" s="129">
        <v>0</v>
      </c>
      <c r="J71" s="128">
        <v>0</v>
      </c>
      <c r="K71" s="129">
        <v>0</v>
      </c>
      <c r="L71" s="130">
        <v>0</v>
      </c>
      <c r="M71" s="129">
        <v>0</v>
      </c>
      <c r="N71" s="130">
        <v>0</v>
      </c>
      <c r="O71" s="129">
        <v>0</v>
      </c>
      <c r="P71" s="37" t="s">
        <v>86</v>
      </c>
      <c r="Q71" s="102" t="s">
        <v>16</v>
      </c>
      <c r="R71" s="112">
        <v>2</v>
      </c>
      <c r="S71" s="97">
        <v>2</v>
      </c>
      <c r="T71" s="112">
        <f>S71/R71*100-100</f>
        <v>0</v>
      </c>
      <c r="U71" s="67" t="s">
        <v>115</v>
      </c>
    </row>
    <row r="72" spans="1:113" s="23" customFormat="1" ht="409.5">
      <c r="A72" s="24" t="s">
        <v>87</v>
      </c>
      <c r="B72" s="128">
        <v>0</v>
      </c>
      <c r="C72" s="129">
        <v>0</v>
      </c>
      <c r="D72" s="130">
        <v>0</v>
      </c>
      <c r="E72" s="129">
        <v>0</v>
      </c>
      <c r="F72" s="130">
        <v>0</v>
      </c>
      <c r="G72" s="129">
        <v>0</v>
      </c>
      <c r="H72" s="129">
        <v>0</v>
      </c>
      <c r="I72" s="129">
        <v>0</v>
      </c>
      <c r="J72" s="128">
        <v>0</v>
      </c>
      <c r="K72" s="129">
        <v>0</v>
      </c>
      <c r="L72" s="130">
        <v>0</v>
      </c>
      <c r="M72" s="129">
        <v>0</v>
      </c>
      <c r="N72" s="130">
        <v>0</v>
      </c>
      <c r="O72" s="129">
        <v>0</v>
      </c>
      <c r="P72" s="33" t="s">
        <v>88</v>
      </c>
      <c r="Q72" s="97">
        <v>75</v>
      </c>
      <c r="R72" s="113">
        <v>84</v>
      </c>
      <c r="S72" s="112">
        <v>76</v>
      </c>
      <c r="T72" s="103">
        <f>S72-R72</f>
        <v>-8</v>
      </c>
      <c r="U72" s="37" t="s">
        <v>295</v>
      </c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38"/>
      <c r="BT72" s="38"/>
      <c r="BU72" s="38"/>
      <c r="BV72" s="38"/>
      <c r="BW72" s="38"/>
      <c r="BX72" s="38"/>
      <c r="BY72" s="38"/>
      <c r="BZ72" s="38"/>
      <c r="CA72" s="38"/>
      <c r="CB72" s="38"/>
      <c r="CC72" s="38"/>
      <c r="CD72" s="38"/>
      <c r="CE72" s="38"/>
      <c r="CF72" s="38"/>
      <c r="CG72" s="38"/>
      <c r="CH72" s="38"/>
      <c r="CI72" s="38"/>
      <c r="CJ72" s="38"/>
      <c r="CK72" s="38"/>
      <c r="CL72" s="38"/>
      <c r="CM72" s="38"/>
      <c r="CN72" s="38"/>
      <c r="CO72" s="38"/>
      <c r="CP72" s="38"/>
      <c r="CQ72" s="38"/>
      <c r="CR72" s="38"/>
      <c r="CS72" s="38"/>
      <c r="CT72" s="38"/>
      <c r="CU72" s="38"/>
      <c r="CV72" s="38"/>
      <c r="CW72" s="38"/>
      <c r="CX72" s="38"/>
      <c r="CY72" s="38"/>
      <c r="CZ72" s="82"/>
      <c r="DA72" s="82"/>
      <c r="DB72" s="82"/>
      <c r="DC72" s="82"/>
      <c r="DD72" s="82"/>
      <c r="DE72" s="82"/>
      <c r="DF72" s="82"/>
      <c r="DG72" s="82"/>
      <c r="DH72" s="82"/>
      <c r="DI72" s="82"/>
    </row>
    <row r="73" spans="1:113" s="23" customFormat="1" ht="243.75">
      <c r="A73" s="26" t="s">
        <v>89</v>
      </c>
      <c r="B73" s="128">
        <v>0</v>
      </c>
      <c r="C73" s="129">
        <v>0</v>
      </c>
      <c r="D73" s="130">
        <v>0</v>
      </c>
      <c r="E73" s="129">
        <v>0</v>
      </c>
      <c r="F73" s="130">
        <v>0</v>
      </c>
      <c r="G73" s="129">
        <v>0</v>
      </c>
      <c r="H73" s="129">
        <v>0</v>
      </c>
      <c r="I73" s="129">
        <v>0</v>
      </c>
      <c r="J73" s="128">
        <v>0</v>
      </c>
      <c r="K73" s="129">
        <v>0</v>
      </c>
      <c r="L73" s="130">
        <v>0</v>
      </c>
      <c r="M73" s="129">
        <v>0</v>
      </c>
      <c r="N73" s="130">
        <v>0</v>
      </c>
      <c r="O73" s="129">
        <v>0</v>
      </c>
      <c r="P73" s="33" t="s">
        <v>90</v>
      </c>
      <c r="Q73" s="34" t="s">
        <v>16</v>
      </c>
      <c r="R73" s="113">
        <v>100</v>
      </c>
      <c r="S73" s="97">
        <v>100</v>
      </c>
      <c r="T73" s="96">
        <f>S73-R73</f>
        <v>0</v>
      </c>
      <c r="U73" s="33" t="s">
        <v>294</v>
      </c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38"/>
      <c r="BT73" s="38"/>
      <c r="BU73" s="38"/>
      <c r="BV73" s="38"/>
      <c r="BW73" s="38"/>
      <c r="BX73" s="38"/>
      <c r="BY73" s="38"/>
      <c r="BZ73" s="38"/>
      <c r="CA73" s="38"/>
      <c r="CB73" s="38"/>
      <c r="CC73" s="38"/>
      <c r="CD73" s="38"/>
      <c r="CE73" s="38"/>
      <c r="CF73" s="38"/>
      <c r="CG73" s="38"/>
      <c r="CH73" s="38"/>
      <c r="CI73" s="38"/>
      <c r="CJ73" s="38"/>
      <c r="CK73" s="38"/>
      <c r="CL73" s="38"/>
      <c r="CM73" s="38"/>
      <c r="CN73" s="38"/>
      <c r="CO73" s="38"/>
      <c r="CP73" s="38"/>
      <c r="CQ73" s="38"/>
      <c r="CR73" s="38"/>
      <c r="CS73" s="38"/>
      <c r="CT73" s="38"/>
      <c r="CU73" s="38"/>
      <c r="CV73" s="38"/>
      <c r="CW73" s="38"/>
      <c r="CX73" s="38"/>
      <c r="CY73" s="38"/>
      <c r="CZ73" s="82"/>
      <c r="DA73" s="82"/>
      <c r="DB73" s="82"/>
      <c r="DC73" s="82"/>
      <c r="DD73" s="82"/>
      <c r="DE73" s="82"/>
      <c r="DF73" s="82"/>
      <c r="DG73" s="82"/>
      <c r="DH73" s="82"/>
      <c r="DI73" s="82"/>
    </row>
    <row r="74" spans="1:113" ht="243.75">
      <c r="A74" s="7" t="s">
        <v>91</v>
      </c>
      <c r="B74" s="128">
        <v>0</v>
      </c>
      <c r="C74" s="129">
        <v>0</v>
      </c>
      <c r="D74" s="130">
        <v>0</v>
      </c>
      <c r="E74" s="129">
        <v>0</v>
      </c>
      <c r="F74" s="130">
        <v>0</v>
      </c>
      <c r="G74" s="129">
        <v>0</v>
      </c>
      <c r="H74" s="129">
        <v>0</v>
      </c>
      <c r="I74" s="129">
        <v>0</v>
      </c>
      <c r="J74" s="128">
        <v>0</v>
      </c>
      <c r="K74" s="129">
        <v>0</v>
      </c>
      <c r="L74" s="130">
        <v>0</v>
      </c>
      <c r="M74" s="129">
        <v>0</v>
      </c>
      <c r="N74" s="130">
        <v>0</v>
      </c>
      <c r="O74" s="129">
        <v>0</v>
      </c>
      <c r="P74" s="37" t="s">
        <v>92</v>
      </c>
      <c r="Q74" s="67" t="s">
        <v>16</v>
      </c>
      <c r="R74" s="112">
        <v>65</v>
      </c>
      <c r="S74" s="112">
        <v>50</v>
      </c>
      <c r="T74" s="103">
        <f>S74-R74</f>
        <v>-15</v>
      </c>
      <c r="U74" s="74" t="s">
        <v>298</v>
      </c>
    </row>
    <row r="75" spans="1:113" ht="243.75">
      <c r="A75" s="7" t="s">
        <v>93</v>
      </c>
      <c r="B75" s="128">
        <v>0</v>
      </c>
      <c r="C75" s="129">
        <v>0</v>
      </c>
      <c r="D75" s="130">
        <v>0</v>
      </c>
      <c r="E75" s="129">
        <v>0</v>
      </c>
      <c r="F75" s="130">
        <v>0</v>
      </c>
      <c r="G75" s="129">
        <v>0</v>
      </c>
      <c r="H75" s="129">
        <v>0</v>
      </c>
      <c r="I75" s="129">
        <v>0</v>
      </c>
      <c r="J75" s="128">
        <v>0</v>
      </c>
      <c r="K75" s="129">
        <v>0</v>
      </c>
      <c r="L75" s="130">
        <v>0</v>
      </c>
      <c r="M75" s="129">
        <v>0</v>
      </c>
      <c r="N75" s="130">
        <v>0</v>
      </c>
      <c r="O75" s="129">
        <v>0</v>
      </c>
      <c r="P75" s="37" t="s">
        <v>94</v>
      </c>
      <c r="Q75" s="67" t="s">
        <v>16</v>
      </c>
      <c r="R75" s="112">
        <v>65</v>
      </c>
      <c r="S75" s="112">
        <v>100</v>
      </c>
      <c r="T75" s="103">
        <f>S75-R75</f>
        <v>35</v>
      </c>
      <c r="U75" s="74" t="s">
        <v>299</v>
      </c>
    </row>
    <row r="76" spans="1:113" ht="262.5">
      <c r="A76" s="7" t="s">
        <v>95</v>
      </c>
      <c r="B76" s="128">
        <v>0</v>
      </c>
      <c r="C76" s="129">
        <v>0</v>
      </c>
      <c r="D76" s="130">
        <v>0</v>
      </c>
      <c r="E76" s="129">
        <v>0</v>
      </c>
      <c r="F76" s="130">
        <v>0</v>
      </c>
      <c r="G76" s="129">
        <v>0</v>
      </c>
      <c r="H76" s="129">
        <v>0</v>
      </c>
      <c r="I76" s="129">
        <v>0</v>
      </c>
      <c r="J76" s="128">
        <v>0</v>
      </c>
      <c r="K76" s="129">
        <v>0</v>
      </c>
      <c r="L76" s="130">
        <v>0</v>
      </c>
      <c r="M76" s="129">
        <v>0</v>
      </c>
      <c r="N76" s="130">
        <v>0</v>
      </c>
      <c r="O76" s="129">
        <v>0</v>
      </c>
      <c r="P76" s="37" t="s">
        <v>96</v>
      </c>
      <c r="Q76" s="67" t="s">
        <v>16</v>
      </c>
      <c r="R76" s="112">
        <v>100</v>
      </c>
      <c r="S76" s="113">
        <v>100</v>
      </c>
      <c r="T76" s="103">
        <f>S76-R76</f>
        <v>0</v>
      </c>
      <c r="U76" s="37" t="s">
        <v>116</v>
      </c>
    </row>
    <row r="77" spans="1:113" ht="126" customHeight="1">
      <c r="A77" s="7" t="s">
        <v>97</v>
      </c>
      <c r="B77" s="128">
        <v>0</v>
      </c>
      <c r="C77" s="129">
        <v>0</v>
      </c>
      <c r="D77" s="130">
        <v>0</v>
      </c>
      <c r="E77" s="129">
        <v>0</v>
      </c>
      <c r="F77" s="130">
        <v>0</v>
      </c>
      <c r="G77" s="129">
        <v>0</v>
      </c>
      <c r="H77" s="129">
        <v>0</v>
      </c>
      <c r="I77" s="129">
        <v>0</v>
      </c>
      <c r="J77" s="128">
        <v>0</v>
      </c>
      <c r="K77" s="129">
        <v>0</v>
      </c>
      <c r="L77" s="130">
        <v>0</v>
      </c>
      <c r="M77" s="129">
        <v>0</v>
      </c>
      <c r="N77" s="130">
        <v>0</v>
      </c>
      <c r="O77" s="129">
        <v>0</v>
      </c>
      <c r="P77" s="37" t="s">
        <v>98</v>
      </c>
      <c r="Q77" s="67" t="s">
        <v>16</v>
      </c>
      <c r="R77" s="112">
        <v>12</v>
      </c>
      <c r="S77" s="112">
        <v>12</v>
      </c>
      <c r="T77" s="112">
        <f>S77/R77*100-100</f>
        <v>0</v>
      </c>
      <c r="U77" s="67" t="s">
        <v>162</v>
      </c>
    </row>
    <row r="78" spans="1:113" ht="356.25">
      <c r="A78" s="7" t="s">
        <v>99</v>
      </c>
      <c r="B78" s="128">
        <v>0</v>
      </c>
      <c r="C78" s="129">
        <v>0</v>
      </c>
      <c r="D78" s="130">
        <v>0</v>
      </c>
      <c r="E78" s="129">
        <v>0</v>
      </c>
      <c r="F78" s="130">
        <v>0</v>
      </c>
      <c r="G78" s="129">
        <v>0</v>
      </c>
      <c r="H78" s="129">
        <v>0</v>
      </c>
      <c r="I78" s="129">
        <v>0</v>
      </c>
      <c r="J78" s="128">
        <v>0</v>
      </c>
      <c r="K78" s="129">
        <v>0</v>
      </c>
      <c r="L78" s="130">
        <v>0</v>
      </c>
      <c r="M78" s="129">
        <v>0</v>
      </c>
      <c r="N78" s="130">
        <v>0</v>
      </c>
      <c r="O78" s="129">
        <v>0</v>
      </c>
      <c r="P78" s="37" t="s">
        <v>129</v>
      </c>
      <c r="Q78" s="67" t="s">
        <v>16</v>
      </c>
      <c r="R78" s="112">
        <v>70.5</v>
      </c>
      <c r="S78" s="113" t="s">
        <v>161</v>
      </c>
      <c r="T78" s="112" t="s">
        <v>161</v>
      </c>
      <c r="U78" s="72" t="s">
        <v>156</v>
      </c>
    </row>
    <row r="79" spans="1:113" s="5" customFormat="1" ht="56.25">
      <c r="A79" s="16" t="s">
        <v>111</v>
      </c>
      <c r="B79" s="128">
        <f>B43</f>
        <v>517</v>
      </c>
      <c r="C79" s="129">
        <f>C43</f>
        <v>517</v>
      </c>
      <c r="D79" s="130">
        <f>F79+H79+J79+L79+N79</f>
        <v>192.26799999999997</v>
      </c>
      <c r="E79" s="129">
        <f>G79+I79+K79+M79+O79</f>
        <v>186.26799999999997</v>
      </c>
      <c r="F79" s="130">
        <f t="shared" ref="F79:O79" si="13">F43</f>
        <v>0</v>
      </c>
      <c r="G79" s="129">
        <f t="shared" si="13"/>
        <v>0</v>
      </c>
      <c r="H79" s="129">
        <f t="shared" si="13"/>
        <v>0</v>
      </c>
      <c r="I79" s="129">
        <f t="shared" si="13"/>
        <v>0</v>
      </c>
      <c r="J79" s="128">
        <f t="shared" si="13"/>
        <v>192.26799999999997</v>
      </c>
      <c r="K79" s="129">
        <f t="shared" si="13"/>
        <v>186.26799999999997</v>
      </c>
      <c r="L79" s="130">
        <f t="shared" si="13"/>
        <v>0</v>
      </c>
      <c r="M79" s="129">
        <f t="shared" si="13"/>
        <v>0</v>
      </c>
      <c r="N79" s="130">
        <f t="shared" si="13"/>
        <v>0</v>
      </c>
      <c r="O79" s="129">
        <f t="shared" si="13"/>
        <v>0</v>
      </c>
      <c r="P79" s="83"/>
      <c r="Q79" s="75"/>
      <c r="R79" s="15"/>
      <c r="S79" s="15"/>
      <c r="T79" s="15"/>
      <c r="U79" s="83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8"/>
      <c r="AT79" s="68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8"/>
      <c r="BI79" s="68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8"/>
      <c r="BX79" s="68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8"/>
      <c r="CM79" s="68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8"/>
      <c r="DB79" s="68"/>
      <c r="DC79" s="68"/>
      <c r="DD79" s="68"/>
      <c r="DE79" s="68"/>
      <c r="DF79" s="68"/>
      <c r="DG79" s="68"/>
      <c r="DH79" s="68"/>
      <c r="DI79" s="68"/>
    </row>
    <row r="80" spans="1:113" s="5" customFormat="1" ht="37.5">
      <c r="A80" s="12" t="s">
        <v>104</v>
      </c>
      <c r="B80" s="128">
        <v>0</v>
      </c>
      <c r="C80" s="129">
        <v>0</v>
      </c>
      <c r="D80" s="130">
        <v>0</v>
      </c>
      <c r="E80" s="129">
        <v>0</v>
      </c>
      <c r="F80" s="130">
        <v>0</v>
      </c>
      <c r="G80" s="129">
        <v>0</v>
      </c>
      <c r="H80" s="129">
        <v>0</v>
      </c>
      <c r="I80" s="129">
        <v>0</v>
      </c>
      <c r="J80" s="128">
        <v>0</v>
      </c>
      <c r="K80" s="129">
        <v>0</v>
      </c>
      <c r="L80" s="130">
        <v>0</v>
      </c>
      <c r="M80" s="129">
        <v>0</v>
      </c>
      <c r="N80" s="130">
        <v>0</v>
      </c>
      <c r="O80" s="129">
        <v>0</v>
      </c>
      <c r="P80" s="83"/>
      <c r="Q80" s="75"/>
      <c r="R80" s="15"/>
      <c r="S80" s="15"/>
      <c r="T80" s="15"/>
      <c r="U80" s="83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8"/>
      <c r="AT80" s="68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8"/>
      <c r="BI80" s="68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8"/>
      <c r="BX80" s="68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8"/>
      <c r="CM80" s="68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8"/>
      <c r="DB80" s="68"/>
      <c r="DC80" s="68"/>
      <c r="DD80" s="68"/>
      <c r="DE80" s="68"/>
      <c r="DF80" s="68"/>
      <c r="DG80" s="68"/>
      <c r="DH80" s="68"/>
      <c r="DI80" s="68"/>
    </row>
    <row r="81" spans="1:113" s="5" customFormat="1" ht="225">
      <c r="A81" s="4" t="s">
        <v>159</v>
      </c>
      <c r="B81" s="125">
        <f>B84</f>
        <v>155364.20000000001</v>
      </c>
      <c r="C81" s="126">
        <f>C84</f>
        <v>158194.21316999997</v>
      </c>
      <c r="D81" s="127">
        <f>F81+H81+J81+N81</f>
        <v>110540.44796999999</v>
      </c>
      <c r="E81" s="126">
        <f>G81+I81+K81+O81</f>
        <v>108169.08626999999</v>
      </c>
      <c r="F81" s="127">
        <f t="shared" ref="F81:O81" si="14">F83</f>
        <v>1269.2293300000001</v>
      </c>
      <c r="G81" s="126">
        <f t="shared" si="14"/>
        <v>1269.2293300000001</v>
      </c>
      <c r="H81" s="126">
        <f t="shared" si="14"/>
        <v>0</v>
      </c>
      <c r="I81" s="126">
        <f t="shared" si="14"/>
        <v>0</v>
      </c>
      <c r="J81" s="125">
        <f>J83</f>
        <v>109271.21863999999</v>
      </c>
      <c r="K81" s="126">
        <f>K83</f>
        <v>106899.85693999998</v>
      </c>
      <c r="L81" s="127">
        <f t="shared" si="14"/>
        <v>0</v>
      </c>
      <c r="M81" s="126">
        <f t="shared" si="14"/>
        <v>0</v>
      </c>
      <c r="N81" s="127">
        <f t="shared" si="14"/>
        <v>0</v>
      </c>
      <c r="O81" s="126">
        <f t="shared" si="14"/>
        <v>0</v>
      </c>
      <c r="P81" s="37" t="s">
        <v>100</v>
      </c>
      <c r="Q81" s="102">
        <v>100</v>
      </c>
      <c r="R81" s="103">
        <v>100</v>
      </c>
      <c r="S81" s="103">
        <v>100</v>
      </c>
      <c r="T81" s="103">
        <f>S81-R81</f>
        <v>0</v>
      </c>
      <c r="U81" s="37" t="s">
        <v>117</v>
      </c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8"/>
      <c r="AT81" s="68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8"/>
      <c r="BI81" s="68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8"/>
      <c r="BX81" s="68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8"/>
      <c r="CM81" s="68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8"/>
      <c r="DB81" s="68"/>
      <c r="DC81" s="68"/>
      <c r="DD81" s="68"/>
      <c r="DE81" s="68"/>
      <c r="DF81" s="68"/>
      <c r="DG81" s="68"/>
      <c r="DH81" s="68"/>
      <c r="DI81" s="68"/>
    </row>
    <row r="82" spans="1:113">
      <c r="A82" s="155" t="s">
        <v>101</v>
      </c>
      <c r="B82" s="155"/>
      <c r="C82" s="155"/>
      <c r="D82" s="155"/>
      <c r="E82" s="155"/>
      <c r="F82" s="155"/>
      <c r="G82" s="155"/>
      <c r="H82" s="155"/>
      <c r="I82" s="155"/>
      <c r="J82" s="155"/>
      <c r="K82" s="155"/>
      <c r="L82" s="155"/>
      <c r="M82" s="155"/>
      <c r="N82" s="155"/>
      <c r="O82" s="155"/>
      <c r="P82" s="155"/>
      <c r="Q82" s="155"/>
      <c r="R82" s="155"/>
      <c r="S82" s="155"/>
      <c r="T82" s="155"/>
      <c r="U82" s="155"/>
    </row>
    <row r="83" spans="1:113" ht="131.25">
      <c r="A83" s="7" t="s">
        <v>102</v>
      </c>
      <c r="B83" s="128">
        <v>155364.20000000001</v>
      </c>
      <c r="C83" s="129">
        <v>158194.21316999997</v>
      </c>
      <c r="D83" s="130">
        <f>F83+H83+J83+N83</f>
        <v>110540.44796999999</v>
      </c>
      <c r="E83" s="129">
        <f>G83+I83+K83+O83</f>
        <v>108169.08626999999</v>
      </c>
      <c r="F83" s="130">
        <v>1269.2293300000001</v>
      </c>
      <c r="G83" s="129">
        <v>1269.2293300000001</v>
      </c>
      <c r="H83" s="129">
        <v>0</v>
      </c>
      <c r="I83" s="129">
        <v>0</v>
      </c>
      <c r="J83" s="128">
        <v>109271.21863999999</v>
      </c>
      <c r="K83" s="129">
        <v>106899.85693999998</v>
      </c>
      <c r="L83" s="130">
        <v>0</v>
      </c>
      <c r="M83" s="129">
        <v>0</v>
      </c>
      <c r="N83" s="130">
        <v>0</v>
      </c>
      <c r="O83" s="129">
        <v>0</v>
      </c>
      <c r="P83" s="37"/>
      <c r="Q83" s="67"/>
      <c r="R83" s="37"/>
      <c r="S83" s="37"/>
      <c r="T83" s="37"/>
      <c r="U83" s="37"/>
    </row>
    <row r="84" spans="1:113" s="5" customFormat="1">
      <c r="A84" s="12" t="s">
        <v>112</v>
      </c>
      <c r="B84" s="125">
        <f t="shared" ref="B84:K84" si="15">B83</f>
        <v>155364.20000000001</v>
      </c>
      <c r="C84" s="126">
        <f t="shared" si="15"/>
        <v>158194.21316999997</v>
      </c>
      <c r="D84" s="127">
        <f t="shared" si="15"/>
        <v>110540.44796999999</v>
      </c>
      <c r="E84" s="126">
        <f t="shared" si="15"/>
        <v>108169.08626999999</v>
      </c>
      <c r="F84" s="127">
        <f t="shared" si="15"/>
        <v>1269.2293300000001</v>
      </c>
      <c r="G84" s="126">
        <f t="shared" si="15"/>
        <v>1269.2293300000001</v>
      </c>
      <c r="H84" s="126">
        <f t="shared" si="15"/>
        <v>0</v>
      </c>
      <c r="I84" s="126">
        <f t="shared" si="15"/>
        <v>0</v>
      </c>
      <c r="J84" s="125">
        <f t="shared" si="15"/>
        <v>109271.21863999999</v>
      </c>
      <c r="K84" s="126">
        <f t="shared" si="15"/>
        <v>106899.85693999998</v>
      </c>
      <c r="L84" s="127">
        <v>0</v>
      </c>
      <c r="M84" s="126">
        <v>0</v>
      </c>
      <c r="N84" s="127">
        <v>0</v>
      </c>
      <c r="O84" s="126">
        <v>0</v>
      </c>
      <c r="P84" s="83"/>
      <c r="Q84" s="84"/>
      <c r="R84" s="83"/>
      <c r="S84" s="83"/>
      <c r="T84" s="83"/>
      <c r="U84" s="83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8"/>
      <c r="AS84" s="68"/>
      <c r="AT84" s="68"/>
      <c r="AU84" s="68"/>
      <c r="AV84" s="68"/>
      <c r="AW84" s="68"/>
      <c r="AX84" s="68"/>
      <c r="AY84" s="68"/>
      <c r="AZ84" s="68"/>
      <c r="BA84" s="68"/>
      <c r="BB84" s="68"/>
      <c r="BC84" s="68"/>
      <c r="BD84" s="68"/>
      <c r="BE84" s="68"/>
      <c r="BF84" s="68"/>
      <c r="BG84" s="68"/>
      <c r="BH84" s="68"/>
      <c r="BI84" s="68"/>
      <c r="BJ84" s="68"/>
      <c r="BK84" s="68"/>
      <c r="BL84" s="68"/>
      <c r="BM84" s="68"/>
      <c r="BN84" s="68"/>
      <c r="BO84" s="68"/>
      <c r="BP84" s="68"/>
      <c r="BQ84" s="68"/>
      <c r="BR84" s="68"/>
      <c r="BS84" s="68"/>
      <c r="BT84" s="68"/>
      <c r="BU84" s="68"/>
      <c r="BV84" s="68"/>
      <c r="BW84" s="68"/>
      <c r="BX84" s="68"/>
      <c r="BY84" s="68"/>
      <c r="BZ84" s="68"/>
      <c r="CA84" s="68"/>
      <c r="CB84" s="68"/>
      <c r="CC84" s="68"/>
      <c r="CD84" s="68"/>
      <c r="CE84" s="68"/>
      <c r="CF84" s="68"/>
      <c r="CG84" s="68"/>
      <c r="CH84" s="68"/>
      <c r="CI84" s="68"/>
      <c r="CJ84" s="68"/>
      <c r="CK84" s="68"/>
      <c r="CL84" s="68"/>
      <c r="CM84" s="68"/>
      <c r="CN84" s="68"/>
      <c r="CO84" s="68"/>
      <c r="CP84" s="68"/>
      <c r="CQ84" s="68"/>
      <c r="CR84" s="68"/>
      <c r="CS84" s="68"/>
      <c r="CT84" s="68"/>
      <c r="CU84" s="68"/>
      <c r="CV84" s="68"/>
      <c r="CW84" s="68"/>
      <c r="CX84" s="68"/>
      <c r="CY84" s="68"/>
      <c r="CZ84" s="68"/>
      <c r="DA84" s="68"/>
      <c r="DB84" s="68"/>
      <c r="DC84" s="68"/>
      <c r="DD84" s="68"/>
      <c r="DE84" s="68"/>
      <c r="DF84" s="68"/>
      <c r="DG84" s="68"/>
      <c r="DH84" s="68"/>
      <c r="DI84" s="68"/>
    </row>
    <row r="85" spans="1:113" s="17" customFormat="1" ht="75">
      <c r="A85" s="18" t="s">
        <v>103</v>
      </c>
      <c r="B85" s="125">
        <f>B8</f>
        <v>1156783.8</v>
      </c>
      <c r="C85" s="126">
        <f>C8</f>
        <v>1159543.03917</v>
      </c>
      <c r="D85" s="127">
        <f>D8</f>
        <v>812930.80646999995</v>
      </c>
      <c r="E85" s="126">
        <f t="shared" ref="E85:O85" si="16">E8</f>
        <v>793593.96106000012</v>
      </c>
      <c r="F85" s="127">
        <f t="shared" si="16"/>
        <v>653387.30333999998</v>
      </c>
      <c r="G85" s="126">
        <f t="shared" si="16"/>
        <v>637274.25942000013</v>
      </c>
      <c r="H85" s="126">
        <f t="shared" si="16"/>
        <v>0</v>
      </c>
      <c r="I85" s="126">
        <f t="shared" si="16"/>
        <v>0</v>
      </c>
      <c r="J85" s="125">
        <f t="shared" si="16"/>
        <v>138429.66313</v>
      </c>
      <c r="K85" s="126">
        <f>K8</f>
        <v>135205.86163999999</v>
      </c>
      <c r="L85" s="127">
        <f t="shared" si="16"/>
        <v>6651.7</v>
      </c>
      <c r="M85" s="126">
        <f t="shared" si="16"/>
        <v>6651.7</v>
      </c>
      <c r="N85" s="127">
        <f t="shared" si="16"/>
        <v>14462.14</v>
      </c>
      <c r="O85" s="126">
        <f t="shared" si="16"/>
        <v>14462.14</v>
      </c>
      <c r="P85" s="85"/>
      <c r="Q85" s="86"/>
      <c r="R85" s="87"/>
      <c r="S85" s="87"/>
      <c r="T85" s="87"/>
      <c r="U85" s="32"/>
      <c r="V85" s="88"/>
      <c r="W85" s="88"/>
      <c r="X85" s="88"/>
      <c r="Y85" s="88"/>
      <c r="Z85" s="88"/>
      <c r="AA85" s="88"/>
      <c r="AB85" s="88"/>
      <c r="AC85" s="88"/>
      <c r="AD85" s="88"/>
      <c r="AE85" s="88"/>
      <c r="AF85" s="88"/>
      <c r="AG85" s="88"/>
      <c r="AH85" s="88"/>
      <c r="AI85" s="88"/>
      <c r="AJ85" s="88"/>
      <c r="AK85" s="88"/>
      <c r="AL85" s="88"/>
      <c r="AM85" s="88"/>
      <c r="AN85" s="88"/>
      <c r="AO85" s="88"/>
      <c r="AP85" s="88"/>
      <c r="AQ85" s="88"/>
      <c r="AR85" s="88"/>
      <c r="AS85" s="88"/>
      <c r="AT85" s="88"/>
      <c r="AU85" s="88"/>
      <c r="AV85" s="88"/>
      <c r="AW85" s="88"/>
      <c r="AX85" s="88"/>
      <c r="AY85" s="88"/>
      <c r="AZ85" s="88"/>
      <c r="BA85" s="88"/>
      <c r="BB85" s="88"/>
      <c r="BC85" s="88"/>
      <c r="BD85" s="88"/>
      <c r="BE85" s="88"/>
      <c r="BF85" s="88"/>
      <c r="BG85" s="88"/>
      <c r="BH85" s="88"/>
      <c r="BI85" s="88"/>
      <c r="BJ85" s="88"/>
      <c r="BK85" s="88"/>
      <c r="BL85" s="88"/>
      <c r="BM85" s="88"/>
      <c r="BN85" s="88"/>
      <c r="BO85" s="88"/>
      <c r="BP85" s="88"/>
      <c r="BQ85" s="88"/>
      <c r="BR85" s="88"/>
      <c r="BS85" s="88"/>
      <c r="BT85" s="88"/>
      <c r="BU85" s="88"/>
      <c r="BV85" s="88"/>
      <c r="BW85" s="88"/>
      <c r="BX85" s="88"/>
      <c r="BY85" s="88"/>
      <c r="BZ85" s="88"/>
      <c r="CA85" s="88"/>
      <c r="CB85" s="88"/>
      <c r="CC85" s="88"/>
      <c r="CD85" s="88"/>
      <c r="CE85" s="88"/>
      <c r="CF85" s="88"/>
      <c r="CG85" s="88"/>
      <c r="CH85" s="88"/>
      <c r="CI85" s="88"/>
      <c r="CJ85" s="88"/>
      <c r="CK85" s="88"/>
      <c r="CL85" s="88"/>
      <c r="CM85" s="88"/>
      <c r="CN85" s="88"/>
      <c r="CO85" s="88"/>
      <c r="CP85" s="88"/>
      <c r="CQ85" s="88"/>
      <c r="CR85" s="88"/>
      <c r="CS85" s="88"/>
      <c r="CT85" s="88"/>
      <c r="CU85" s="88"/>
      <c r="CV85" s="88"/>
      <c r="CW85" s="88"/>
      <c r="CX85" s="88"/>
      <c r="CY85" s="88"/>
      <c r="CZ85" s="88"/>
      <c r="DA85" s="88"/>
      <c r="DB85" s="88"/>
      <c r="DC85" s="88"/>
      <c r="DD85" s="88"/>
      <c r="DE85" s="88"/>
      <c r="DF85" s="88"/>
      <c r="DG85" s="88"/>
      <c r="DH85" s="88"/>
      <c r="DI85" s="88"/>
    </row>
    <row r="86" spans="1:113" s="5" customFormat="1" ht="37.5">
      <c r="A86" s="8" t="s">
        <v>104</v>
      </c>
      <c r="B86" s="125">
        <v>0</v>
      </c>
      <c r="C86" s="126">
        <v>0</v>
      </c>
      <c r="D86" s="127">
        <v>0</v>
      </c>
      <c r="E86" s="126">
        <v>0</v>
      </c>
      <c r="F86" s="127">
        <v>0</v>
      </c>
      <c r="G86" s="126">
        <v>0</v>
      </c>
      <c r="H86" s="126">
        <v>0</v>
      </c>
      <c r="I86" s="126">
        <v>0</v>
      </c>
      <c r="J86" s="125">
        <v>0</v>
      </c>
      <c r="K86" s="126">
        <v>0</v>
      </c>
      <c r="L86" s="127">
        <v>0</v>
      </c>
      <c r="M86" s="126">
        <v>0</v>
      </c>
      <c r="N86" s="127">
        <v>0</v>
      </c>
      <c r="O86" s="126">
        <v>0</v>
      </c>
      <c r="P86" s="89"/>
      <c r="Q86" s="90"/>
      <c r="R86" s="91"/>
      <c r="S86" s="91"/>
      <c r="T86" s="91"/>
      <c r="U86" s="83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8"/>
      <c r="AR86" s="68"/>
      <c r="AS86" s="68"/>
      <c r="AT86" s="68"/>
      <c r="AU86" s="68"/>
      <c r="AV86" s="68"/>
      <c r="AW86" s="68"/>
      <c r="AX86" s="68"/>
      <c r="AY86" s="68"/>
      <c r="AZ86" s="68"/>
      <c r="BA86" s="68"/>
      <c r="BB86" s="68"/>
      <c r="BC86" s="68"/>
      <c r="BD86" s="68"/>
      <c r="BE86" s="68"/>
      <c r="BF86" s="68"/>
      <c r="BG86" s="68"/>
      <c r="BH86" s="68"/>
      <c r="BI86" s="68"/>
      <c r="BJ86" s="68"/>
      <c r="BK86" s="68"/>
      <c r="BL86" s="68"/>
      <c r="BM86" s="68"/>
      <c r="BN86" s="68"/>
      <c r="BO86" s="68"/>
      <c r="BP86" s="68"/>
      <c r="BQ86" s="68"/>
      <c r="BR86" s="68"/>
      <c r="BS86" s="68"/>
      <c r="BT86" s="68"/>
      <c r="BU86" s="68"/>
      <c r="BV86" s="68"/>
      <c r="BW86" s="68"/>
      <c r="BX86" s="68"/>
      <c r="BY86" s="68"/>
      <c r="BZ86" s="68"/>
      <c r="CA86" s="68"/>
      <c r="CB86" s="68"/>
      <c r="CC86" s="68"/>
      <c r="CD86" s="68"/>
      <c r="CE86" s="68"/>
      <c r="CF86" s="68"/>
      <c r="CG86" s="68"/>
      <c r="CH86" s="68"/>
      <c r="CI86" s="68"/>
      <c r="CJ86" s="68"/>
      <c r="CK86" s="68"/>
      <c r="CL86" s="68"/>
      <c r="CM86" s="68"/>
      <c r="CN86" s="68"/>
      <c r="CO86" s="68"/>
      <c r="CP86" s="68"/>
      <c r="CQ86" s="68"/>
      <c r="CR86" s="68"/>
      <c r="CS86" s="68"/>
      <c r="CT86" s="68"/>
      <c r="CU86" s="68"/>
      <c r="CV86" s="68"/>
      <c r="CW86" s="68"/>
      <c r="CX86" s="68"/>
      <c r="CY86" s="68"/>
      <c r="CZ86" s="68"/>
      <c r="DA86" s="68"/>
      <c r="DB86" s="68"/>
      <c r="DC86" s="68"/>
      <c r="DD86" s="68"/>
      <c r="DE86" s="68"/>
      <c r="DF86" s="68"/>
      <c r="DG86" s="68"/>
      <c r="DH86" s="68"/>
      <c r="DI86" s="68"/>
    </row>
    <row r="87" spans="1:113" s="5" customFormat="1" ht="60.75" customHeight="1">
      <c r="A87" s="206" t="s">
        <v>305</v>
      </c>
      <c r="B87" s="206"/>
      <c r="C87" s="206"/>
      <c r="D87" s="206"/>
      <c r="E87" s="206"/>
      <c r="F87" s="206"/>
      <c r="G87" s="206"/>
      <c r="H87" s="206"/>
      <c r="I87" s="206"/>
      <c r="J87" s="206"/>
      <c r="K87" s="206"/>
      <c r="L87" s="206"/>
      <c r="M87" s="206"/>
      <c r="N87" s="206"/>
      <c r="O87" s="206"/>
      <c r="P87" s="206"/>
      <c r="Q87" s="206"/>
      <c r="R87" s="206"/>
      <c r="S87" s="206"/>
      <c r="T87" s="206"/>
      <c r="U87" s="206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8"/>
      <c r="AR87" s="68"/>
      <c r="AS87" s="68"/>
      <c r="AT87" s="68"/>
      <c r="AU87" s="68"/>
      <c r="AV87" s="68"/>
      <c r="AW87" s="68"/>
      <c r="AX87" s="68"/>
      <c r="AY87" s="68"/>
      <c r="AZ87" s="68"/>
      <c r="BA87" s="68"/>
      <c r="BB87" s="68"/>
      <c r="BC87" s="68"/>
      <c r="BD87" s="68"/>
      <c r="BE87" s="68"/>
      <c r="BF87" s="68"/>
      <c r="BG87" s="68"/>
      <c r="BH87" s="68"/>
      <c r="BI87" s="68"/>
      <c r="BJ87" s="68"/>
      <c r="BK87" s="68"/>
      <c r="BL87" s="68"/>
      <c r="BM87" s="68"/>
      <c r="BN87" s="68"/>
      <c r="BO87" s="68"/>
      <c r="BP87" s="68"/>
      <c r="BQ87" s="68"/>
      <c r="BR87" s="68"/>
      <c r="BS87" s="68"/>
      <c r="BT87" s="68"/>
      <c r="BU87" s="68"/>
      <c r="BV87" s="68"/>
      <c r="BW87" s="68"/>
      <c r="BX87" s="68"/>
      <c r="BY87" s="68"/>
      <c r="BZ87" s="68"/>
      <c r="CA87" s="68"/>
      <c r="CB87" s="68"/>
      <c r="CC87" s="68"/>
      <c r="CD87" s="68"/>
      <c r="CE87" s="68"/>
      <c r="CF87" s="68"/>
      <c r="CG87" s="68"/>
      <c r="CH87" s="68"/>
      <c r="CI87" s="68"/>
      <c r="CJ87" s="68"/>
      <c r="CK87" s="68"/>
      <c r="CL87" s="68"/>
      <c r="CM87" s="68"/>
      <c r="CN87" s="68"/>
      <c r="CO87" s="68"/>
      <c r="CP87" s="68"/>
      <c r="CQ87" s="68"/>
      <c r="CR87" s="68"/>
      <c r="CS87" s="68"/>
      <c r="CT87" s="68"/>
      <c r="CU87" s="68"/>
      <c r="CV87" s="68"/>
      <c r="CW87" s="68"/>
      <c r="CX87" s="68"/>
      <c r="CY87" s="68"/>
      <c r="CZ87" s="68"/>
      <c r="DA87" s="68"/>
      <c r="DB87" s="68"/>
      <c r="DC87" s="68"/>
      <c r="DD87" s="68"/>
      <c r="DE87" s="68"/>
      <c r="DF87" s="68"/>
      <c r="DG87" s="68"/>
      <c r="DH87" s="68"/>
      <c r="DI87" s="68"/>
    </row>
    <row r="88" spans="1:113" ht="63.75" customHeight="1">
      <c r="A88" s="203" t="s">
        <v>306</v>
      </c>
      <c r="B88" s="203"/>
      <c r="C88" s="203"/>
      <c r="D88" s="203"/>
      <c r="E88" s="203"/>
      <c r="F88" s="203"/>
    </row>
    <row r="90" spans="1:113">
      <c r="B90" s="150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</row>
    <row r="91" spans="1:113">
      <c r="A91" s="13"/>
      <c r="B91" s="151"/>
      <c r="C91" s="94"/>
      <c r="D91" s="94"/>
      <c r="E91" s="94"/>
      <c r="F91" s="94"/>
      <c r="G91" s="94"/>
      <c r="H91" s="94"/>
      <c r="I91" s="94"/>
      <c r="J91" s="94"/>
      <c r="K91" s="94"/>
      <c r="L91" s="152"/>
      <c r="M91" s="94"/>
      <c r="N91" s="94"/>
      <c r="O91" s="94"/>
      <c r="P91" s="92"/>
      <c r="Q91" s="93"/>
    </row>
    <row r="92" spans="1:113">
      <c r="A92" s="13"/>
      <c r="B92" s="153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94"/>
      <c r="Q92" s="93"/>
    </row>
    <row r="93" spans="1:113">
      <c r="A93" s="13"/>
      <c r="B93" s="153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94"/>
      <c r="Q93" s="93"/>
    </row>
    <row r="94" spans="1:113">
      <c r="A94" s="13"/>
      <c r="B94" s="153"/>
      <c r="C94" s="60"/>
      <c r="D94" s="60"/>
      <c r="E94" s="154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94"/>
      <c r="Q94" s="93"/>
    </row>
    <row r="95" spans="1:113">
      <c r="A95" s="13"/>
      <c r="B95" s="153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94"/>
      <c r="Q95" s="93"/>
    </row>
    <row r="96" spans="1:113">
      <c r="A96" s="13"/>
      <c r="B96" s="27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92"/>
      <c r="Q96" s="93"/>
    </row>
    <row r="97" spans="1:17">
      <c r="A97" s="13"/>
      <c r="B97" s="27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92"/>
      <c r="Q97" s="93"/>
    </row>
    <row r="98" spans="1:17">
      <c r="A98" s="13"/>
      <c r="B98" s="27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92"/>
      <c r="Q98" s="93"/>
    </row>
    <row r="99" spans="1:17">
      <c r="A99" s="13"/>
      <c r="B99" s="27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92"/>
      <c r="Q99" s="93"/>
    </row>
    <row r="100" spans="1:17">
      <c r="A100" s="13"/>
      <c r="B100" s="27"/>
      <c r="C100" s="39"/>
      <c r="D100" s="39"/>
      <c r="E100" s="39"/>
      <c r="F100" s="39"/>
      <c r="G100" s="39"/>
      <c r="H100" s="39"/>
      <c r="I100" s="95"/>
      <c r="J100" s="95"/>
      <c r="K100" s="95"/>
      <c r="L100" s="95"/>
      <c r="M100" s="95"/>
      <c r="N100" s="39"/>
      <c r="O100" s="39"/>
      <c r="P100" s="92"/>
      <c r="Q100" s="93"/>
    </row>
    <row r="101" spans="1:17">
      <c r="B101" s="27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</row>
    <row r="102" spans="1:17">
      <c r="B102" s="27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</row>
  </sheetData>
  <mergeCells count="48">
    <mergeCell ref="U8:U9"/>
    <mergeCell ref="A21:A23"/>
    <mergeCell ref="U32:U33"/>
    <mergeCell ref="A88:F88"/>
    <mergeCell ref="B21:B22"/>
    <mergeCell ref="C21:C22"/>
    <mergeCell ref="J21:J22"/>
    <mergeCell ref="K21:K22"/>
    <mergeCell ref="U52:U53"/>
    <mergeCell ref="A87:U87"/>
    <mergeCell ref="P68:P69"/>
    <mergeCell ref="Q68:Q69"/>
    <mergeCell ref="R68:R69"/>
    <mergeCell ref="A68:A69"/>
    <mergeCell ref="I21:I22"/>
    <mergeCell ref="L21:L22"/>
    <mergeCell ref="A2:S2"/>
    <mergeCell ref="A3:S3"/>
    <mergeCell ref="F4:O4"/>
    <mergeCell ref="F5:G5"/>
    <mergeCell ref="H5:I5"/>
    <mergeCell ref="J5:K5"/>
    <mergeCell ref="L5:M5"/>
    <mergeCell ref="N5:O5"/>
    <mergeCell ref="P4:P6"/>
    <mergeCell ref="Q4:Q6"/>
    <mergeCell ref="A4:A6"/>
    <mergeCell ref="S4:S6"/>
    <mergeCell ref="R4:R6"/>
    <mergeCell ref="D4:E5"/>
    <mergeCell ref="B4:B6"/>
    <mergeCell ref="C4:C6"/>
    <mergeCell ref="U4:U6"/>
    <mergeCell ref="T4:T6"/>
    <mergeCell ref="A7:U7"/>
    <mergeCell ref="A82:U82"/>
    <mergeCell ref="U36:U38"/>
    <mergeCell ref="A11:U11"/>
    <mergeCell ref="A44:U44"/>
    <mergeCell ref="O21:O22"/>
    <mergeCell ref="U21:U22"/>
    <mergeCell ref="P21:P22"/>
    <mergeCell ref="Q21:Q22"/>
    <mergeCell ref="R21:R22"/>
    <mergeCell ref="S21:S22"/>
    <mergeCell ref="T21:T22"/>
    <mergeCell ref="M21:M22"/>
    <mergeCell ref="N21:N22"/>
  </mergeCells>
  <pageMargins left="0.2" right="0.19" top="0.35433070866141736" bottom="0.19685039370078741" header="0.19685039370078741" footer="0.19685039370078741"/>
  <pageSetup paperSize="9" scale="39" orientation="landscape" r:id="rId1"/>
  <headerFooter>
    <oddHeader>&amp;C&amp;P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5"/>
  <sheetViews>
    <sheetView showGridLines="0" zoomScaleNormal="100" zoomScaleSheetLayoutView="100" workbookViewId="0">
      <pane ySplit="8" topLeftCell="A78" activePane="bottomLeft" state="frozen"/>
      <selection pane="bottomLeft" activeCell="L79" sqref="L79"/>
    </sheetView>
  </sheetViews>
  <sheetFormatPr defaultColWidth="9.140625" defaultRowHeight="15" outlineLevelRow="1"/>
  <cols>
    <col min="1" max="1" width="50.7109375" style="41" customWidth="1"/>
    <col min="2" max="4" width="7.7109375" style="41" customWidth="1"/>
    <col min="5" max="5" width="15.7109375" style="41" customWidth="1"/>
    <col min="6" max="6" width="5.7109375" style="41" customWidth="1"/>
    <col min="7" max="7" width="10.7109375" style="41" customWidth="1"/>
    <col min="8" max="12" width="16.7109375" style="41" customWidth="1"/>
    <col min="13" max="14" width="0.140625" style="41" customWidth="1"/>
    <col min="15" max="16384" width="9.140625" style="41"/>
  </cols>
  <sheetData>
    <row r="1" spans="1:14">
      <c r="A1" s="213"/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40"/>
      <c r="N1" s="40"/>
    </row>
    <row r="2" spans="1:14" ht="15.75">
      <c r="A2" s="215"/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42"/>
      <c r="N2" s="42"/>
    </row>
    <row r="3" spans="1:14" ht="15.75" customHeight="1">
      <c r="A3" s="217" t="s">
        <v>175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42"/>
      <c r="N3" s="42"/>
    </row>
    <row r="4" spans="1:14">
      <c r="A4" s="219"/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43"/>
      <c r="N4" s="43"/>
    </row>
    <row r="5" spans="1:14" ht="12.75" customHeight="1">
      <c r="A5" s="221" t="s">
        <v>176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44"/>
      <c r="N5" s="44"/>
    </row>
    <row r="6" spans="1:14" ht="15.2" customHeight="1">
      <c r="A6" s="223" t="s">
        <v>177</v>
      </c>
      <c r="B6" s="225" t="s">
        <v>178</v>
      </c>
      <c r="C6" s="226"/>
      <c r="D6" s="226"/>
      <c r="E6" s="226"/>
      <c r="F6" s="226"/>
      <c r="G6" s="226"/>
      <c r="H6" s="225" t="s">
        <v>179</v>
      </c>
      <c r="I6" s="226"/>
      <c r="J6" s="226"/>
      <c r="K6" s="226"/>
      <c r="L6" s="226"/>
      <c r="M6" s="40"/>
      <c r="N6" s="40"/>
    </row>
    <row r="7" spans="1:14" ht="38.25">
      <c r="A7" s="224"/>
      <c r="B7" s="45" t="s">
        <v>180</v>
      </c>
      <c r="C7" s="45" t="s">
        <v>181</v>
      </c>
      <c r="D7" s="45" t="s">
        <v>182</v>
      </c>
      <c r="E7" s="45" t="s">
        <v>183</v>
      </c>
      <c r="F7" s="45" t="s">
        <v>184</v>
      </c>
      <c r="G7" s="45" t="s">
        <v>185</v>
      </c>
      <c r="H7" s="45" t="s">
        <v>186</v>
      </c>
      <c r="I7" s="45" t="s">
        <v>187</v>
      </c>
      <c r="J7" s="45" t="s">
        <v>188</v>
      </c>
      <c r="K7" s="45" t="s">
        <v>189</v>
      </c>
      <c r="L7" s="45" t="s">
        <v>190</v>
      </c>
      <c r="M7" s="40"/>
      <c r="N7" s="40"/>
    </row>
    <row r="8" spans="1:14" ht="12.75" customHeight="1">
      <c r="A8" s="46">
        <v>1</v>
      </c>
      <c r="B8" s="46">
        <v>2</v>
      </c>
      <c r="C8" s="46">
        <v>3</v>
      </c>
      <c r="D8" s="46">
        <v>4</v>
      </c>
      <c r="E8" s="46">
        <v>5</v>
      </c>
      <c r="F8" s="46">
        <v>6</v>
      </c>
      <c r="G8" s="46">
        <v>7</v>
      </c>
      <c r="H8" s="46">
        <v>8</v>
      </c>
      <c r="I8" s="46">
        <v>9</v>
      </c>
      <c r="J8" s="46">
        <v>11</v>
      </c>
      <c r="K8" s="46">
        <v>12</v>
      </c>
      <c r="L8" s="46">
        <v>13</v>
      </c>
      <c r="M8" s="40"/>
      <c r="N8" s="40"/>
    </row>
    <row r="9" spans="1:14" ht="25.5">
      <c r="A9" s="47" t="s">
        <v>191</v>
      </c>
      <c r="B9" s="47" t="s">
        <v>192</v>
      </c>
      <c r="C9" s="47" t="s">
        <v>193</v>
      </c>
      <c r="D9" s="47" t="s">
        <v>193</v>
      </c>
      <c r="E9" s="47" t="s">
        <v>194</v>
      </c>
      <c r="F9" s="47" t="s">
        <v>195</v>
      </c>
      <c r="G9" s="48"/>
      <c r="H9" s="49">
        <v>1168580200</v>
      </c>
      <c r="I9" s="49">
        <v>1159487039.1700001</v>
      </c>
      <c r="J9" s="49">
        <v>791760966.47000003</v>
      </c>
      <c r="K9" s="49">
        <v>772424121.05999994</v>
      </c>
      <c r="L9" s="49">
        <v>19336845.41</v>
      </c>
      <c r="M9" s="40"/>
    </row>
    <row r="10" spans="1:14" ht="38.25" outlineLevel="1">
      <c r="A10" s="47" t="s">
        <v>196</v>
      </c>
      <c r="B10" s="47" t="s">
        <v>192</v>
      </c>
      <c r="C10" s="47" t="s">
        <v>197</v>
      </c>
      <c r="D10" s="47" t="s">
        <v>198</v>
      </c>
      <c r="E10" s="47" t="s">
        <v>199</v>
      </c>
      <c r="F10" s="47" t="s">
        <v>200</v>
      </c>
      <c r="G10" s="47" t="s">
        <v>201</v>
      </c>
      <c r="H10" s="50">
        <v>0</v>
      </c>
      <c r="I10" s="50">
        <v>322524</v>
      </c>
      <c r="J10" s="50">
        <v>0</v>
      </c>
      <c r="K10" s="50">
        <v>0</v>
      </c>
      <c r="L10" s="50">
        <v>0</v>
      </c>
      <c r="M10" s="51"/>
    </row>
    <row r="11" spans="1:14" ht="38.25" outlineLevel="1">
      <c r="A11" s="47" t="s">
        <v>202</v>
      </c>
      <c r="B11" s="47" t="s">
        <v>192</v>
      </c>
      <c r="C11" s="47" t="s">
        <v>197</v>
      </c>
      <c r="D11" s="47" t="s">
        <v>198</v>
      </c>
      <c r="E11" s="47" t="s">
        <v>199</v>
      </c>
      <c r="F11" s="47" t="s">
        <v>203</v>
      </c>
      <c r="G11" s="47" t="s">
        <v>201</v>
      </c>
      <c r="H11" s="50">
        <v>0</v>
      </c>
      <c r="I11" s="50">
        <v>58356</v>
      </c>
      <c r="J11" s="50">
        <v>0</v>
      </c>
      <c r="K11" s="50">
        <v>0</v>
      </c>
      <c r="L11" s="50">
        <v>0</v>
      </c>
      <c r="M11" s="51"/>
    </row>
    <row r="12" spans="1:14" ht="38.25" outlineLevel="1">
      <c r="A12" s="47" t="s">
        <v>204</v>
      </c>
      <c r="B12" s="47" t="s">
        <v>192</v>
      </c>
      <c r="C12" s="47" t="s">
        <v>197</v>
      </c>
      <c r="D12" s="47" t="s">
        <v>198</v>
      </c>
      <c r="E12" s="47" t="s">
        <v>199</v>
      </c>
      <c r="F12" s="47" t="s">
        <v>205</v>
      </c>
      <c r="G12" s="47" t="s">
        <v>206</v>
      </c>
      <c r="H12" s="50">
        <v>14152000</v>
      </c>
      <c r="I12" s="50">
        <v>0</v>
      </c>
      <c r="J12" s="50">
        <v>0</v>
      </c>
      <c r="K12" s="50">
        <v>0</v>
      </c>
      <c r="L12" s="50">
        <v>0</v>
      </c>
      <c r="M12" s="51"/>
    </row>
    <row r="13" spans="1:14" ht="38.25" outlineLevel="1">
      <c r="A13" s="47" t="s">
        <v>204</v>
      </c>
      <c r="B13" s="47" t="s">
        <v>192</v>
      </c>
      <c r="C13" s="47" t="s">
        <v>197</v>
      </c>
      <c r="D13" s="47" t="s">
        <v>198</v>
      </c>
      <c r="E13" s="47" t="s">
        <v>199</v>
      </c>
      <c r="F13" s="47" t="s">
        <v>205</v>
      </c>
      <c r="G13" s="47" t="s">
        <v>201</v>
      </c>
      <c r="H13" s="50">
        <v>0</v>
      </c>
      <c r="I13" s="50">
        <v>13157120</v>
      </c>
      <c r="J13" s="50">
        <v>2921235.22</v>
      </c>
      <c r="K13" s="50">
        <v>2870350.49</v>
      </c>
      <c r="L13" s="50">
        <v>50884.73</v>
      </c>
      <c r="M13" s="51"/>
    </row>
    <row r="14" spans="1:14" ht="38.25" outlineLevel="1">
      <c r="A14" s="47" t="s">
        <v>207</v>
      </c>
      <c r="B14" s="47" t="s">
        <v>192</v>
      </c>
      <c r="C14" s="47" t="s">
        <v>197</v>
      </c>
      <c r="D14" s="47" t="s">
        <v>198</v>
      </c>
      <c r="E14" s="47" t="s">
        <v>199</v>
      </c>
      <c r="F14" s="47" t="s">
        <v>208</v>
      </c>
      <c r="G14" s="47" t="s">
        <v>201</v>
      </c>
      <c r="H14" s="50">
        <v>0</v>
      </c>
      <c r="I14" s="50">
        <v>614000</v>
      </c>
      <c r="J14" s="50">
        <v>142803.93</v>
      </c>
      <c r="K14" s="50">
        <v>142226.17000000001</v>
      </c>
      <c r="L14" s="50">
        <v>577.76</v>
      </c>
      <c r="M14" s="51"/>
    </row>
    <row r="15" spans="1:14" ht="25.5" outlineLevel="1">
      <c r="A15" s="47" t="s">
        <v>209</v>
      </c>
      <c r="B15" s="47" t="s">
        <v>192</v>
      </c>
      <c r="C15" s="47" t="s">
        <v>197</v>
      </c>
      <c r="D15" s="47" t="s">
        <v>198</v>
      </c>
      <c r="E15" s="47" t="s">
        <v>210</v>
      </c>
      <c r="F15" s="47" t="s">
        <v>211</v>
      </c>
      <c r="G15" s="47" t="s">
        <v>212</v>
      </c>
      <c r="H15" s="50">
        <v>258200</v>
      </c>
      <c r="I15" s="50">
        <v>258200</v>
      </c>
      <c r="J15" s="50">
        <v>200000</v>
      </c>
      <c r="K15" s="50">
        <v>72916.63</v>
      </c>
      <c r="L15" s="50">
        <v>127083.37</v>
      </c>
      <c r="M15" s="51"/>
    </row>
    <row r="16" spans="1:14" ht="51" outlineLevel="1">
      <c r="A16" s="47" t="s">
        <v>213</v>
      </c>
      <c r="B16" s="47" t="s">
        <v>192</v>
      </c>
      <c r="C16" s="47" t="s">
        <v>197</v>
      </c>
      <c r="D16" s="47" t="s">
        <v>198</v>
      </c>
      <c r="E16" s="47" t="s">
        <v>210</v>
      </c>
      <c r="F16" s="47" t="s">
        <v>214</v>
      </c>
      <c r="G16" s="47" t="s">
        <v>212</v>
      </c>
      <c r="H16" s="50">
        <v>3430700</v>
      </c>
      <c r="I16" s="50">
        <v>3430700</v>
      </c>
      <c r="J16" s="50">
        <v>1317169.2</v>
      </c>
      <c r="K16" s="50">
        <v>1081007.6599999999</v>
      </c>
      <c r="L16" s="50">
        <v>236161.54</v>
      </c>
      <c r="M16" s="51"/>
    </row>
    <row r="17" spans="1:13" outlineLevel="1">
      <c r="A17" s="52" t="s">
        <v>204</v>
      </c>
      <c r="B17" s="52" t="s">
        <v>192</v>
      </c>
      <c r="C17" s="52" t="s">
        <v>197</v>
      </c>
      <c r="D17" s="52" t="s">
        <v>198</v>
      </c>
      <c r="E17" s="52" t="s">
        <v>215</v>
      </c>
      <c r="F17" s="52" t="s">
        <v>205</v>
      </c>
      <c r="G17" s="53"/>
      <c r="H17" s="54">
        <v>0</v>
      </c>
      <c r="I17" s="54">
        <v>0</v>
      </c>
      <c r="J17" s="54">
        <v>0</v>
      </c>
      <c r="K17" s="54">
        <v>-39</v>
      </c>
      <c r="L17" s="54">
        <v>39</v>
      </c>
      <c r="M17" s="51"/>
    </row>
    <row r="18" spans="1:13" outlineLevel="1">
      <c r="A18" s="47" t="s">
        <v>204</v>
      </c>
      <c r="B18" s="47" t="s">
        <v>192</v>
      </c>
      <c r="C18" s="47" t="s">
        <v>197</v>
      </c>
      <c r="D18" s="47" t="s">
        <v>198</v>
      </c>
      <c r="E18" s="47" t="s">
        <v>215</v>
      </c>
      <c r="F18" s="47" t="s">
        <v>205</v>
      </c>
      <c r="G18" s="47" t="s">
        <v>216</v>
      </c>
      <c r="H18" s="50">
        <v>36100</v>
      </c>
      <c r="I18" s="50">
        <v>37300</v>
      </c>
      <c r="J18" s="50">
        <v>21023.8</v>
      </c>
      <c r="K18" s="50">
        <v>20689.12</v>
      </c>
      <c r="L18" s="50">
        <v>334.68</v>
      </c>
      <c r="M18" s="51"/>
    </row>
    <row r="19" spans="1:13" outlineLevel="1">
      <c r="A19" s="47" t="s">
        <v>204</v>
      </c>
      <c r="B19" s="47" t="s">
        <v>192</v>
      </c>
      <c r="C19" s="47" t="s">
        <v>197</v>
      </c>
      <c r="D19" s="47" t="s">
        <v>198</v>
      </c>
      <c r="E19" s="47" t="s">
        <v>215</v>
      </c>
      <c r="F19" s="47" t="s">
        <v>205</v>
      </c>
      <c r="G19" s="47" t="s">
        <v>217</v>
      </c>
      <c r="H19" s="50">
        <v>2000000</v>
      </c>
      <c r="I19" s="50">
        <v>2000000</v>
      </c>
      <c r="J19" s="50">
        <v>978200.9</v>
      </c>
      <c r="K19" s="50">
        <v>978200.9</v>
      </c>
      <c r="L19" s="50">
        <v>0</v>
      </c>
      <c r="M19" s="51"/>
    </row>
    <row r="20" spans="1:13" outlineLevel="1">
      <c r="A20" s="47" t="s">
        <v>204</v>
      </c>
      <c r="B20" s="47" t="s">
        <v>192</v>
      </c>
      <c r="C20" s="47" t="s">
        <v>197</v>
      </c>
      <c r="D20" s="47" t="s">
        <v>198</v>
      </c>
      <c r="E20" s="47" t="s">
        <v>215</v>
      </c>
      <c r="F20" s="47" t="s">
        <v>205</v>
      </c>
      <c r="G20" s="47" t="s">
        <v>218</v>
      </c>
      <c r="H20" s="50">
        <v>200000</v>
      </c>
      <c r="I20" s="50">
        <v>200000</v>
      </c>
      <c r="J20" s="50">
        <v>101813.26</v>
      </c>
      <c r="K20" s="50">
        <v>101758.5</v>
      </c>
      <c r="L20" s="50">
        <v>54.76</v>
      </c>
      <c r="M20" s="51"/>
    </row>
    <row r="21" spans="1:13" outlineLevel="1">
      <c r="A21" s="47" t="s">
        <v>204</v>
      </c>
      <c r="B21" s="47" t="s">
        <v>192</v>
      </c>
      <c r="C21" s="47" t="s">
        <v>197</v>
      </c>
      <c r="D21" s="47" t="s">
        <v>198</v>
      </c>
      <c r="E21" s="47" t="s">
        <v>215</v>
      </c>
      <c r="F21" s="47" t="s">
        <v>205</v>
      </c>
      <c r="G21" s="47" t="s">
        <v>219</v>
      </c>
      <c r="H21" s="50">
        <v>700000</v>
      </c>
      <c r="I21" s="50">
        <v>700000</v>
      </c>
      <c r="J21" s="50">
        <v>291196.51</v>
      </c>
      <c r="K21" s="50">
        <v>279900.09999999998</v>
      </c>
      <c r="L21" s="50">
        <v>11296.41</v>
      </c>
      <c r="M21" s="51"/>
    </row>
    <row r="22" spans="1:13" outlineLevel="1">
      <c r="A22" s="47" t="s">
        <v>204</v>
      </c>
      <c r="B22" s="47" t="s">
        <v>192</v>
      </c>
      <c r="C22" s="47" t="s">
        <v>197</v>
      </c>
      <c r="D22" s="47" t="s">
        <v>198</v>
      </c>
      <c r="E22" s="47" t="s">
        <v>215</v>
      </c>
      <c r="F22" s="47" t="s">
        <v>205</v>
      </c>
      <c r="G22" s="47" t="s">
        <v>220</v>
      </c>
      <c r="H22" s="50">
        <v>448000</v>
      </c>
      <c r="I22" s="50">
        <v>447476</v>
      </c>
      <c r="J22" s="50">
        <v>224044.23</v>
      </c>
      <c r="K22" s="50">
        <v>213568.23</v>
      </c>
      <c r="L22" s="50">
        <v>10476</v>
      </c>
      <c r="M22" s="51"/>
    </row>
    <row r="23" spans="1:13" outlineLevel="1">
      <c r="A23" s="47" t="s">
        <v>204</v>
      </c>
      <c r="B23" s="47" t="s">
        <v>192</v>
      </c>
      <c r="C23" s="47" t="s">
        <v>197</v>
      </c>
      <c r="D23" s="47" t="s">
        <v>198</v>
      </c>
      <c r="E23" s="47" t="s">
        <v>215</v>
      </c>
      <c r="F23" s="47" t="s">
        <v>205</v>
      </c>
      <c r="G23" s="47" t="s">
        <v>221</v>
      </c>
      <c r="H23" s="50">
        <v>98800</v>
      </c>
      <c r="I23" s="50">
        <v>98800</v>
      </c>
      <c r="J23" s="50">
        <v>65730</v>
      </c>
      <c r="K23" s="50">
        <v>61930</v>
      </c>
      <c r="L23" s="50">
        <v>3800</v>
      </c>
      <c r="M23" s="51"/>
    </row>
    <row r="24" spans="1:13" outlineLevel="1">
      <c r="A24" s="47" t="s">
        <v>204</v>
      </c>
      <c r="B24" s="47" t="s">
        <v>192</v>
      </c>
      <c r="C24" s="47" t="s">
        <v>197</v>
      </c>
      <c r="D24" s="47" t="s">
        <v>198</v>
      </c>
      <c r="E24" s="47" t="s">
        <v>215</v>
      </c>
      <c r="F24" s="47" t="s">
        <v>205</v>
      </c>
      <c r="G24" s="47" t="s">
        <v>222</v>
      </c>
      <c r="H24" s="50">
        <v>7667700</v>
      </c>
      <c r="I24" s="50">
        <v>6341700</v>
      </c>
      <c r="J24" s="50">
        <v>3718624.48</v>
      </c>
      <c r="K24" s="50">
        <v>3613610.78</v>
      </c>
      <c r="L24" s="50">
        <v>105013.7</v>
      </c>
      <c r="M24" s="51"/>
    </row>
    <row r="25" spans="1:13" outlineLevel="1">
      <c r="A25" s="47" t="s">
        <v>204</v>
      </c>
      <c r="B25" s="47" t="s">
        <v>192</v>
      </c>
      <c r="C25" s="47" t="s">
        <v>197</v>
      </c>
      <c r="D25" s="47" t="s">
        <v>198</v>
      </c>
      <c r="E25" s="47" t="s">
        <v>215</v>
      </c>
      <c r="F25" s="47" t="s">
        <v>205</v>
      </c>
      <c r="G25" s="47" t="s">
        <v>223</v>
      </c>
      <c r="H25" s="50">
        <v>700000</v>
      </c>
      <c r="I25" s="50">
        <v>685750</v>
      </c>
      <c r="J25" s="50">
        <v>445099.51</v>
      </c>
      <c r="K25" s="50">
        <v>442370.39</v>
      </c>
      <c r="L25" s="50">
        <v>2729.12</v>
      </c>
      <c r="M25" s="51"/>
    </row>
    <row r="26" spans="1:13" outlineLevel="1">
      <c r="A26" s="47" t="s">
        <v>204</v>
      </c>
      <c r="B26" s="47" t="s">
        <v>192</v>
      </c>
      <c r="C26" s="47" t="s">
        <v>197</v>
      </c>
      <c r="D26" s="47" t="s">
        <v>198</v>
      </c>
      <c r="E26" s="47" t="s">
        <v>215</v>
      </c>
      <c r="F26" s="47" t="s">
        <v>205</v>
      </c>
      <c r="G26" s="47" t="s">
        <v>224</v>
      </c>
      <c r="H26" s="50">
        <v>0</v>
      </c>
      <c r="I26" s="50">
        <v>312000</v>
      </c>
      <c r="J26" s="50">
        <v>311341.08</v>
      </c>
      <c r="K26" s="50">
        <v>311341.08</v>
      </c>
      <c r="L26" s="50">
        <v>0</v>
      </c>
      <c r="M26" s="51"/>
    </row>
    <row r="27" spans="1:13" outlineLevel="1">
      <c r="A27" s="47" t="s">
        <v>204</v>
      </c>
      <c r="B27" s="47" t="s">
        <v>192</v>
      </c>
      <c r="C27" s="47" t="s">
        <v>197</v>
      </c>
      <c r="D27" s="47" t="s">
        <v>198</v>
      </c>
      <c r="E27" s="47" t="s">
        <v>215</v>
      </c>
      <c r="F27" s="47" t="s">
        <v>205</v>
      </c>
      <c r="G27" s="47" t="s">
        <v>225</v>
      </c>
      <c r="H27" s="50">
        <v>4500000</v>
      </c>
      <c r="I27" s="50">
        <v>4179800</v>
      </c>
      <c r="J27" s="50">
        <v>3079529.74</v>
      </c>
      <c r="K27" s="50">
        <v>3030322.39</v>
      </c>
      <c r="L27" s="50">
        <v>49207.35</v>
      </c>
      <c r="M27" s="51"/>
    </row>
    <row r="28" spans="1:13" ht="38.25" outlineLevel="1">
      <c r="A28" s="47" t="s">
        <v>226</v>
      </c>
      <c r="B28" s="47" t="s">
        <v>192</v>
      </c>
      <c r="C28" s="47" t="s">
        <v>197</v>
      </c>
      <c r="D28" s="47" t="s">
        <v>198</v>
      </c>
      <c r="E28" s="47" t="s">
        <v>215</v>
      </c>
      <c r="F28" s="47" t="s">
        <v>227</v>
      </c>
      <c r="G28" s="48"/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51"/>
    </row>
    <row r="29" spans="1:13" ht="38.25" outlineLevel="1">
      <c r="A29" s="47" t="s">
        <v>226</v>
      </c>
      <c r="B29" s="47" t="s">
        <v>192</v>
      </c>
      <c r="C29" s="47" t="s">
        <v>197</v>
      </c>
      <c r="D29" s="47" t="s">
        <v>198</v>
      </c>
      <c r="E29" s="47" t="s">
        <v>215</v>
      </c>
      <c r="F29" s="47" t="s">
        <v>227</v>
      </c>
      <c r="G29" s="47" t="s">
        <v>228</v>
      </c>
      <c r="H29" s="50">
        <v>4140000</v>
      </c>
      <c r="I29" s="50">
        <v>5209616.0999999996</v>
      </c>
      <c r="J29" s="50">
        <v>4875213.8099999996</v>
      </c>
      <c r="K29" s="50">
        <v>4872027.17</v>
      </c>
      <c r="L29" s="50">
        <v>3186.64</v>
      </c>
      <c r="M29" s="51"/>
    </row>
    <row r="30" spans="1:13" ht="38.25" outlineLevel="1">
      <c r="A30" s="47" t="s">
        <v>226</v>
      </c>
      <c r="B30" s="47" t="s">
        <v>192</v>
      </c>
      <c r="C30" s="47" t="s">
        <v>197</v>
      </c>
      <c r="D30" s="47" t="s">
        <v>198</v>
      </c>
      <c r="E30" s="47" t="s">
        <v>215</v>
      </c>
      <c r="F30" s="47" t="s">
        <v>227</v>
      </c>
      <c r="G30" s="47" t="s">
        <v>229</v>
      </c>
      <c r="H30" s="50">
        <v>1410000</v>
      </c>
      <c r="I30" s="50">
        <v>890240</v>
      </c>
      <c r="J30" s="50">
        <v>529972.71</v>
      </c>
      <c r="K30" s="50">
        <v>509072.71</v>
      </c>
      <c r="L30" s="50">
        <v>20900</v>
      </c>
      <c r="M30" s="51"/>
    </row>
    <row r="31" spans="1:13" ht="38.25" outlineLevel="1">
      <c r="A31" s="47" t="s">
        <v>226</v>
      </c>
      <c r="B31" s="47" t="s">
        <v>192</v>
      </c>
      <c r="C31" s="47" t="s">
        <v>197</v>
      </c>
      <c r="D31" s="47" t="s">
        <v>198</v>
      </c>
      <c r="E31" s="47" t="s">
        <v>215</v>
      </c>
      <c r="F31" s="47" t="s">
        <v>227</v>
      </c>
      <c r="G31" s="47" t="s">
        <v>230</v>
      </c>
      <c r="H31" s="50">
        <v>450000</v>
      </c>
      <c r="I31" s="50">
        <v>419760</v>
      </c>
      <c r="J31" s="50">
        <v>289887.12</v>
      </c>
      <c r="K31" s="50">
        <v>279387.12</v>
      </c>
      <c r="L31" s="50">
        <v>10500</v>
      </c>
      <c r="M31" s="51"/>
    </row>
    <row r="32" spans="1:13" ht="38.25" outlineLevel="1">
      <c r="A32" s="47" t="s">
        <v>226</v>
      </c>
      <c r="B32" s="47" t="s">
        <v>192</v>
      </c>
      <c r="C32" s="47" t="s">
        <v>197</v>
      </c>
      <c r="D32" s="47" t="s">
        <v>198</v>
      </c>
      <c r="E32" s="47" t="s">
        <v>215</v>
      </c>
      <c r="F32" s="47" t="s">
        <v>227</v>
      </c>
      <c r="G32" s="47" t="s">
        <v>221</v>
      </c>
      <c r="H32" s="50">
        <v>15500000</v>
      </c>
      <c r="I32" s="50">
        <v>16000000</v>
      </c>
      <c r="J32" s="50">
        <v>11840064.220000001</v>
      </c>
      <c r="K32" s="50">
        <v>11600000</v>
      </c>
      <c r="L32" s="50">
        <v>240064.22</v>
      </c>
      <c r="M32" s="51"/>
    </row>
    <row r="33" spans="1:13" ht="38.25" outlineLevel="1">
      <c r="A33" s="47" t="s">
        <v>226</v>
      </c>
      <c r="B33" s="47" t="s">
        <v>192</v>
      </c>
      <c r="C33" s="47" t="s">
        <v>197</v>
      </c>
      <c r="D33" s="47" t="s">
        <v>198</v>
      </c>
      <c r="E33" s="47" t="s">
        <v>215</v>
      </c>
      <c r="F33" s="47" t="s">
        <v>227</v>
      </c>
      <c r="G33" s="47" t="s">
        <v>222</v>
      </c>
      <c r="H33" s="50">
        <v>800000</v>
      </c>
      <c r="I33" s="50">
        <v>810000</v>
      </c>
      <c r="J33" s="50">
        <v>621265.92000000004</v>
      </c>
      <c r="K33" s="50">
        <v>595672.92000000004</v>
      </c>
      <c r="L33" s="50">
        <v>25593</v>
      </c>
      <c r="M33" s="51"/>
    </row>
    <row r="34" spans="1:13" ht="38.25" outlineLevel="1">
      <c r="A34" s="47" t="s">
        <v>226</v>
      </c>
      <c r="B34" s="47" t="s">
        <v>192</v>
      </c>
      <c r="C34" s="47" t="s">
        <v>197</v>
      </c>
      <c r="D34" s="47" t="s">
        <v>198</v>
      </c>
      <c r="E34" s="47" t="s">
        <v>215</v>
      </c>
      <c r="F34" s="47" t="s">
        <v>227</v>
      </c>
      <c r="G34" s="47" t="s">
        <v>231</v>
      </c>
      <c r="H34" s="50">
        <v>200000</v>
      </c>
      <c r="I34" s="50">
        <v>383.9</v>
      </c>
      <c r="J34" s="50">
        <v>0</v>
      </c>
      <c r="K34" s="50">
        <v>0</v>
      </c>
      <c r="L34" s="50">
        <v>0</v>
      </c>
      <c r="M34" s="51"/>
    </row>
    <row r="35" spans="1:13" ht="25.5" outlineLevel="1">
      <c r="A35" s="47" t="s">
        <v>209</v>
      </c>
      <c r="B35" s="47" t="s">
        <v>192</v>
      </c>
      <c r="C35" s="47" t="s">
        <v>197</v>
      </c>
      <c r="D35" s="47" t="s">
        <v>198</v>
      </c>
      <c r="E35" s="47" t="s">
        <v>232</v>
      </c>
      <c r="F35" s="47" t="s">
        <v>211</v>
      </c>
      <c r="G35" s="47" t="s">
        <v>216</v>
      </c>
      <c r="H35" s="50">
        <v>1000</v>
      </c>
      <c r="I35" s="50">
        <v>1000</v>
      </c>
      <c r="J35" s="50">
        <v>0</v>
      </c>
      <c r="K35" s="50">
        <v>0</v>
      </c>
      <c r="L35" s="50">
        <v>0</v>
      </c>
      <c r="M35" s="51"/>
    </row>
    <row r="36" spans="1:13" ht="51" outlineLevel="1">
      <c r="A36" s="47" t="s">
        <v>213</v>
      </c>
      <c r="B36" s="47" t="s">
        <v>192</v>
      </c>
      <c r="C36" s="47" t="s">
        <v>197</v>
      </c>
      <c r="D36" s="47" t="s">
        <v>198</v>
      </c>
      <c r="E36" s="47" t="s">
        <v>232</v>
      </c>
      <c r="F36" s="47" t="s">
        <v>214</v>
      </c>
      <c r="G36" s="47" t="s">
        <v>216</v>
      </c>
      <c r="H36" s="50">
        <v>1000</v>
      </c>
      <c r="I36" s="50">
        <v>75000</v>
      </c>
      <c r="J36" s="50">
        <v>0</v>
      </c>
      <c r="K36" s="50">
        <v>0</v>
      </c>
      <c r="L36" s="50">
        <v>0</v>
      </c>
      <c r="M36" s="51"/>
    </row>
    <row r="37" spans="1:13" ht="25.5" outlineLevel="1">
      <c r="A37" s="47" t="s">
        <v>209</v>
      </c>
      <c r="B37" s="47" t="s">
        <v>192</v>
      </c>
      <c r="C37" s="47" t="s">
        <v>197</v>
      </c>
      <c r="D37" s="47" t="s">
        <v>198</v>
      </c>
      <c r="E37" s="47" t="s">
        <v>233</v>
      </c>
      <c r="F37" s="47" t="s">
        <v>211</v>
      </c>
      <c r="G37" s="47" t="s">
        <v>216</v>
      </c>
      <c r="H37" s="50">
        <v>1000</v>
      </c>
      <c r="I37" s="50">
        <v>1000</v>
      </c>
      <c r="J37" s="50">
        <v>0</v>
      </c>
      <c r="K37" s="50">
        <v>0</v>
      </c>
      <c r="L37" s="50">
        <v>0</v>
      </c>
      <c r="M37" s="51"/>
    </row>
    <row r="38" spans="1:13" ht="51" outlineLevel="1">
      <c r="A38" s="47" t="s">
        <v>213</v>
      </c>
      <c r="B38" s="47" t="s">
        <v>192</v>
      </c>
      <c r="C38" s="47" t="s">
        <v>197</v>
      </c>
      <c r="D38" s="47" t="s">
        <v>198</v>
      </c>
      <c r="E38" s="47" t="s">
        <v>233</v>
      </c>
      <c r="F38" s="47" t="s">
        <v>214</v>
      </c>
      <c r="G38" s="47" t="s">
        <v>216</v>
      </c>
      <c r="H38" s="50">
        <v>1000</v>
      </c>
      <c r="I38" s="50">
        <v>54000</v>
      </c>
      <c r="J38" s="50">
        <v>53455</v>
      </c>
      <c r="K38" s="50">
        <v>53455</v>
      </c>
      <c r="L38" s="50">
        <v>0</v>
      </c>
      <c r="M38" s="51"/>
    </row>
    <row r="39" spans="1:13" outlineLevel="1">
      <c r="A39" s="47" t="s">
        <v>204</v>
      </c>
      <c r="B39" s="47" t="s">
        <v>192</v>
      </c>
      <c r="C39" s="47" t="s">
        <v>197</v>
      </c>
      <c r="D39" s="47" t="s">
        <v>198</v>
      </c>
      <c r="E39" s="47" t="s">
        <v>234</v>
      </c>
      <c r="F39" s="47" t="s">
        <v>205</v>
      </c>
      <c r="G39" s="47" t="s">
        <v>235</v>
      </c>
      <c r="H39" s="50">
        <v>386000</v>
      </c>
      <c r="I39" s="50">
        <v>386000</v>
      </c>
      <c r="J39" s="50">
        <v>138813</v>
      </c>
      <c r="K39" s="50">
        <v>132813</v>
      </c>
      <c r="L39" s="50">
        <v>6000</v>
      </c>
      <c r="M39" s="51"/>
    </row>
    <row r="40" spans="1:13" ht="38.25" outlineLevel="1">
      <c r="A40" s="47" t="s">
        <v>204</v>
      </c>
      <c r="B40" s="47" t="s">
        <v>192</v>
      </c>
      <c r="C40" s="47" t="s">
        <v>197</v>
      </c>
      <c r="D40" s="47" t="s">
        <v>198</v>
      </c>
      <c r="E40" s="47" t="s">
        <v>236</v>
      </c>
      <c r="F40" s="47" t="s">
        <v>205</v>
      </c>
      <c r="G40" s="47" t="s">
        <v>237</v>
      </c>
      <c r="H40" s="50">
        <v>0</v>
      </c>
      <c r="I40" s="50">
        <v>0</v>
      </c>
      <c r="J40" s="50">
        <v>0</v>
      </c>
      <c r="K40" s="50">
        <v>0</v>
      </c>
      <c r="L40" s="50">
        <v>0</v>
      </c>
      <c r="M40" s="51"/>
    </row>
    <row r="41" spans="1:13" ht="38.25" outlineLevel="1">
      <c r="A41" s="47" t="s">
        <v>204</v>
      </c>
      <c r="B41" s="47" t="s">
        <v>192</v>
      </c>
      <c r="C41" s="47" t="s">
        <v>197</v>
      </c>
      <c r="D41" s="47" t="s">
        <v>198</v>
      </c>
      <c r="E41" s="47" t="s">
        <v>236</v>
      </c>
      <c r="F41" s="47" t="s">
        <v>205</v>
      </c>
      <c r="G41" s="47" t="s">
        <v>238</v>
      </c>
      <c r="H41" s="50">
        <v>0</v>
      </c>
      <c r="I41" s="50">
        <v>0</v>
      </c>
      <c r="J41" s="50">
        <v>0</v>
      </c>
      <c r="K41" s="50">
        <v>0</v>
      </c>
      <c r="L41" s="50">
        <v>0</v>
      </c>
      <c r="M41" s="51"/>
    </row>
    <row r="42" spans="1:13" ht="38.25" outlineLevel="1">
      <c r="A42" s="47" t="s">
        <v>204</v>
      </c>
      <c r="B42" s="47" t="s">
        <v>192</v>
      </c>
      <c r="C42" s="47" t="s">
        <v>197</v>
      </c>
      <c r="D42" s="47" t="s">
        <v>198</v>
      </c>
      <c r="E42" s="47" t="s">
        <v>239</v>
      </c>
      <c r="F42" s="47" t="s">
        <v>205</v>
      </c>
      <c r="G42" s="47" t="s">
        <v>238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51"/>
    </row>
    <row r="43" spans="1:13" ht="25.5" outlineLevel="1">
      <c r="A43" s="47" t="s">
        <v>240</v>
      </c>
      <c r="B43" s="47" t="s">
        <v>192</v>
      </c>
      <c r="C43" s="47" t="s">
        <v>197</v>
      </c>
      <c r="D43" s="47" t="s">
        <v>198</v>
      </c>
      <c r="E43" s="47" t="s">
        <v>241</v>
      </c>
      <c r="F43" s="47" t="s">
        <v>242</v>
      </c>
      <c r="G43" s="47" t="s">
        <v>216</v>
      </c>
      <c r="H43" s="50">
        <v>13955000</v>
      </c>
      <c r="I43" s="50">
        <v>16776174.619999999</v>
      </c>
      <c r="J43" s="50">
        <v>11905632.4</v>
      </c>
      <c r="K43" s="50">
        <v>11901026.390000001</v>
      </c>
      <c r="L43" s="50">
        <v>4606.01</v>
      </c>
      <c r="M43" s="51"/>
    </row>
    <row r="44" spans="1:13" ht="38.25" outlineLevel="1">
      <c r="A44" s="47" t="s">
        <v>202</v>
      </c>
      <c r="B44" s="47" t="s">
        <v>192</v>
      </c>
      <c r="C44" s="47" t="s">
        <v>197</v>
      </c>
      <c r="D44" s="47" t="s">
        <v>198</v>
      </c>
      <c r="E44" s="47" t="s">
        <v>241</v>
      </c>
      <c r="F44" s="47" t="s">
        <v>203</v>
      </c>
      <c r="G44" s="47" t="s">
        <v>216</v>
      </c>
      <c r="H44" s="50">
        <v>126000</v>
      </c>
      <c r="I44" s="50">
        <v>126000</v>
      </c>
      <c r="J44" s="50">
        <v>73436.66</v>
      </c>
      <c r="K44" s="50">
        <v>73436.66</v>
      </c>
      <c r="L44" s="50">
        <v>0</v>
      </c>
      <c r="M44" s="51"/>
    </row>
    <row r="45" spans="1:13" ht="38.25" outlineLevel="1">
      <c r="A45" s="47" t="s">
        <v>243</v>
      </c>
      <c r="B45" s="47" t="s">
        <v>192</v>
      </c>
      <c r="C45" s="47" t="s">
        <v>197</v>
      </c>
      <c r="D45" s="47" t="s">
        <v>198</v>
      </c>
      <c r="E45" s="47" t="s">
        <v>241</v>
      </c>
      <c r="F45" s="47" t="s">
        <v>244</v>
      </c>
      <c r="G45" s="47" t="s">
        <v>216</v>
      </c>
      <c r="H45" s="50">
        <v>4214400</v>
      </c>
      <c r="I45" s="50">
        <v>5027125.38</v>
      </c>
      <c r="J45" s="50">
        <v>3253085.91</v>
      </c>
      <c r="K45" s="50">
        <v>3253085.27</v>
      </c>
      <c r="L45" s="50">
        <v>0.64</v>
      </c>
      <c r="M45" s="51"/>
    </row>
    <row r="46" spans="1:13" outlineLevel="1">
      <c r="A46" s="47" t="s">
        <v>204</v>
      </c>
      <c r="B46" s="47" t="s">
        <v>192</v>
      </c>
      <c r="C46" s="47" t="s">
        <v>197</v>
      </c>
      <c r="D46" s="47" t="s">
        <v>198</v>
      </c>
      <c r="E46" s="47" t="s">
        <v>241</v>
      </c>
      <c r="F46" s="47" t="s">
        <v>205</v>
      </c>
      <c r="G46" s="47" t="s">
        <v>216</v>
      </c>
      <c r="H46" s="50">
        <v>425000</v>
      </c>
      <c r="I46" s="50">
        <v>433374.63</v>
      </c>
      <c r="J46" s="50">
        <v>285134.93</v>
      </c>
      <c r="K46" s="50">
        <v>283887.61</v>
      </c>
      <c r="L46" s="50">
        <v>1247.32</v>
      </c>
      <c r="M46" s="51"/>
    </row>
    <row r="47" spans="1:13" outlineLevel="1">
      <c r="A47" s="47" t="s">
        <v>204</v>
      </c>
      <c r="B47" s="47" t="s">
        <v>192</v>
      </c>
      <c r="C47" s="47" t="s">
        <v>197</v>
      </c>
      <c r="D47" s="47" t="s">
        <v>198</v>
      </c>
      <c r="E47" s="47" t="s">
        <v>241</v>
      </c>
      <c r="F47" s="47" t="s">
        <v>205</v>
      </c>
      <c r="G47" s="47" t="s">
        <v>245</v>
      </c>
      <c r="H47" s="50">
        <v>80000</v>
      </c>
      <c r="I47" s="50">
        <v>144200</v>
      </c>
      <c r="J47" s="50">
        <v>132456.51</v>
      </c>
      <c r="K47" s="50">
        <v>130496.18</v>
      </c>
      <c r="L47" s="50">
        <v>1960.33</v>
      </c>
      <c r="M47" s="51"/>
    </row>
    <row r="48" spans="1:13" ht="25.5" outlineLevel="1">
      <c r="A48" s="47" t="s">
        <v>246</v>
      </c>
      <c r="B48" s="47" t="s">
        <v>192</v>
      </c>
      <c r="C48" s="47" t="s">
        <v>197</v>
      </c>
      <c r="D48" s="47" t="s">
        <v>198</v>
      </c>
      <c r="E48" s="47" t="s">
        <v>241</v>
      </c>
      <c r="F48" s="47" t="s">
        <v>247</v>
      </c>
      <c r="G48" s="47" t="s">
        <v>216</v>
      </c>
      <c r="H48" s="50">
        <v>400</v>
      </c>
      <c r="I48" s="50">
        <v>400</v>
      </c>
      <c r="J48" s="50">
        <v>0</v>
      </c>
      <c r="K48" s="50">
        <v>0</v>
      </c>
      <c r="L48" s="50">
        <v>0</v>
      </c>
      <c r="M48" s="51"/>
    </row>
    <row r="49" spans="1:13" outlineLevel="1">
      <c r="A49" s="47" t="s">
        <v>248</v>
      </c>
      <c r="B49" s="47" t="s">
        <v>192</v>
      </c>
      <c r="C49" s="47" t="s">
        <v>197</v>
      </c>
      <c r="D49" s="47" t="s">
        <v>198</v>
      </c>
      <c r="E49" s="47" t="s">
        <v>241</v>
      </c>
      <c r="F49" s="47" t="s">
        <v>249</v>
      </c>
      <c r="G49" s="47" t="s">
        <v>216</v>
      </c>
      <c r="H49" s="50">
        <v>1500</v>
      </c>
      <c r="I49" s="50">
        <v>1500</v>
      </c>
      <c r="J49" s="50">
        <v>0</v>
      </c>
      <c r="K49" s="50">
        <v>0</v>
      </c>
      <c r="L49" s="50">
        <v>0</v>
      </c>
      <c r="M49" s="51"/>
    </row>
    <row r="50" spans="1:13" outlineLevel="1">
      <c r="A50" s="47" t="s">
        <v>204</v>
      </c>
      <c r="B50" s="47" t="s">
        <v>192</v>
      </c>
      <c r="C50" s="47" t="s">
        <v>197</v>
      </c>
      <c r="D50" s="47" t="s">
        <v>198</v>
      </c>
      <c r="E50" s="47" t="s">
        <v>250</v>
      </c>
      <c r="F50" s="47" t="s">
        <v>205</v>
      </c>
      <c r="G50" s="47" t="s">
        <v>216</v>
      </c>
      <c r="H50" s="50">
        <v>130000</v>
      </c>
      <c r="I50" s="50">
        <v>58035.37</v>
      </c>
      <c r="J50" s="50">
        <v>58035.37</v>
      </c>
      <c r="K50" s="50">
        <v>58035.37</v>
      </c>
      <c r="L50" s="50">
        <v>0</v>
      </c>
      <c r="M50" s="51"/>
    </row>
    <row r="51" spans="1:13" outlineLevel="1">
      <c r="A51" s="47" t="s">
        <v>204</v>
      </c>
      <c r="B51" s="47" t="s">
        <v>192</v>
      </c>
      <c r="C51" s="47" t="s">
        <v>197</v>
      </c>
      <c r="D51" s="47" t="s">
        <v>198</v>
      </c>
      <c r="E51" s="47" t="s">
        <v>251</v>
      </c>
      <c r="F51" s="47" t="s">
        <v>205</v>
      </c>
      <c r="G51" s="47" t="s">
        <v>216</v>
      </c>
      <c r="H51" s="50">
        <v>80000</v>
      </c>
      <c r="I51" s="50">
        <v>79390</v>
      </c>
      <c r="J51" s="50">
        <v>79390</v>
      </c>
      <c r="K51" s="50">
        <v>79390</v>
      </c>
      <c r="L51" s="50">
        <v>0</v>
      </c>
      <c r="M51" s="51"/>
    </row>
    <row r="52" spans="1:13" outlineLevel="1">
      <c r="A52" s="47" t="s">
        <v>252</v>
      </c>
      <c r="B52" s="47" t="s">
        <v>192</v>
      </c>
      <c r="C52" s="47" t="s">
        <v>197</v>
      </c>
      <c r="D52" s="47" t="s">
        <v>198</v>
      </c>
      <c r="E52" s="47" t="s">
        <v>253</v>
      </c>
      <c r="F52" s="47" t="s">
        <v>254</v>
      </c>
      <c r="G52" s="47" t="s">
        <v>216</v>
      </c>
      <c r="H52" s="50">
        <v>68527500</v>
      </c>
      <c r="I52" s="50">
        <v>94235300.769999996</v>
      </c>
      <c r="J52" s="50">
        <v>66696236.969999999</v>
      </c>
      <c r="K52" s="50">
        <v>64775867.670000002</v>
      </c>
      <c r="L52" s="50">
        <v>1920369.3</v>
      </c>
      <c r="M52" s="51"/>
    </row>
    <row r="53" spans="1:13" ht="25.5" outlineLevel="1">
      <c r="A53" s="47" t="s">
        <v>196</v>
      </c>
      <c r="B53" s="47" t="s">
        <v>192</v>
      </c>
      <c r="C53" s="47" t="s">
        <v>197</v>
      </c>
      <c r="D53" s="47" t="s">
        <v>198</v>
      </c>
      <c r="E53" s="47" t="s">
        <v>253</v>
      </c>
      <c r="F53" s="47" t="s">
        <v>200</v>
      </c>
      <c r="G53" s="47" t="s">
        <v>216</v>
      </c>
      <c r="H53" s="50">
        <v>130800</v>
      </c>
      <c r="I53" s="50">
        <v>130800</v>
      </c>
      <c r="J53" s="50">
        <v>17054.62</v>
      </c>
      <c r="K53" s="50">
        <v>17004.62</v>
      </c>
      <c r="L53" s="50">
        <v>50</v>
      </c>
      <c r="M53" s="51"/>
    </row>
    <row r="54" spans="1:13" ht="38.25" outlineLevel="1">
      <c r="A54" s="47" t="s">
        <v>255</v>
      </c>
      <c r="B54" s="47" t="s">
        <v>192</v>
      </c>
      <c r="C54" s="47" t="s">
        <v>197</v>
      </c>
      <c r="D54" s="47" t="s">
        <v>198</v>
      </c>
      <c r="E54" s="47" t="s">
        <v>253</v>
      </c>
      <c r="F54" s="47" t="s">
        <v>256</v>
      </c>
      <c r="G54" s="48"/>
      <c r="H54" s="50">
        <v>0</v>
      </c>
      <c r="I54" s="50">
        <v>0</v>
      </c>
      <c r="J54" s="50">
        <v>0</v>
      </c>
      <c r="K54" s="50">
        <v>-4727.04</v>
      </c>
      <c r="L54" s="50">
        <v>4727.04</v>
      </c>
      <c r="M54" s="51"/>
    </row>
    <row r="55" spans="1:13" ht="38.25" outlineLevel="1">
      <c r="A55" s="47" t="s">
        <v>255</v>
      </c>
      <c r="B55" s="47" t="s">
        <v>192</v>
      </c>
      <c r="C55" s="47" t="s">
        <v>197</v>
      </c>
      <c r="D55" s="47" t="s">
        <v>198</v>
      </c>
      <c r="E55" s="47" t="s">
        <v>253</v>
      </c>
      <c r="F55" s="47" t="s">
        <v>256</v>
      </c>
      <c r="G55" s="47" t="s">
        <v>216</v>
      </c>
      <c r="H55" s="50">
        <v>20695100</v>
      </c>
      <c r="I55" s="50">
        <v>28291069.07</v>
      </c>
      <c r="J55" s="50">
        <v>18397527.57</v>
      </c>
      <c r="K55" s="50">
        <v>18108636.02</v>
      </c>
      <c r="L55" s="50">
        <v>288891.55</v>
      </c>
      <c r="M55" s="51"/>
    </row>
    <row r="56" spans="1:13" outlineLevel="1">
      <c r="A56" s="47" t="s">
        <v>204</v>
      </c>
      <c r="B56" s="47" t="s">
        <v>192</v>
      </c>
      <c r="C56" s="47" t="s">
        <v>197</v>
      </c>
      <c r="D56" s="47" t="s">
        <v>198</v>
      </c>
      <c r="E56" s="47" t="s">
        <v>253</v>
      </c>
      <c r="F56" s="47" t="s">
        <v>205</v>
      </c>
      <c r="G56" s="48"/>
      <c r="H56" s="50">
        <v>0</v>
      </c>
      <c r="I56" s="50">
        <v>0</v>
      </c>
      <c r="J56" s="50">
        <v>0</v>
      </c>
      <c r="K56" s="50">
        <v>0</v>
      </c>
      <c r="L56" s="50">
        <v>0</v>
      </c>
      <c r="M56" s="51"/>
    </row>
    <row r="57" spans="1:13" outlineLevel="1">
      <c r="A57" s="47" t="s">
        <v>204</v>
      </c>
      <c r="B57" s="47" t="s">
        <v>192</v>
      </c>
      <c r="C57" s="47" t="s">
        <v>197</v>
      </c>
      <c r="D57" s="47" t="s">
        <v>198</v>
      </c>
      <c r="E57" s="47" t="s">
        <v>253</v>
      </c>
      <c r="F57" s="47" t="s">
        <v>205</v>
      </c>
      <c r="G57" s="47" t="s">
        <v>216</v>
      </c>
      <c r="H57" s="50">
        <v>2340500</v>
      </c>
      <c r="I57" s="50">
        <v>2146377.91</v>
      </c>
      <c r="J57" s="50">
        <v>1208617.42</v>
      </c>
      <c r="K57" s="50">
        <v>1167893.96</v>
      </c>
      <c r="L57" s="50">
        <v>40723.46</v>
      </c>
      <c r="M57" s="51"/>
    </row>
    <row r="58" spans="1:13" outlineLevel="1">
      <c r="A58" s="47" t="s">
        <v>204</v>
      </c>
      <c r="B58" s="47" t="s">
        <v>192</v>
      </c>
      <c r="C58" s="47" t="s">
        <v>197</v>
      </c>
      <c r="D58" s="47" t="s">
        <v>198</v>
      </c>
      <c r="E58" s="47" t="s">
        <v>253</v>
      </c>
      <c r="F58" s="47" t="s">
        <v>205</v>
      </c>
      <c r="G58" s="47" t="s">
        <v>245</v>
      </c>
      <c r="H58" s="50">
        <v>900000</v>
      </c>
      <c r="I58" s="50">
        <v>1588500</v>
      </c>
      <c r="J58" s="50">
        <v>889298.03</v>
      </c>
      <c r="K58" s="50">
        <v>875093.73</v>
      </c>
      <c r="L58" s="50">
        <v>14204.3</v>
      </c>
      <c r="M58" s="51"/>
    </row>
    <row r="59" spans="1:13" outlineLevel="1">
      <c r="A59" s="47" t="s">
        <v>204</v>
      </c>
      <c r="B59" s="47" t="s">
        <v>192</v>
      </c>
      <c r="C59" s="47" t="s">
        <v>197</v>
      </c>
      <c r="D59" s="47" t="s">
        <v>198</v>
      </c>
      <c r="E59" s="47" t="s">
        <v>253</v>
      </c>
      <c r="F59" s="47" t="s">
        <v>205</v>
      </c>
      <c r="G59" s="47" t="s">
        <v>257</v>
      </c>
      <c r="H59" s="50">
        <v>11900</v>
      </c>
      <c r="I59" s="50">
        <v>176756.55</v>
      </c>
      <c r="J59" s="50">
        <v>105425.44</v>
      </c>
      <c r="K59" s="50">
        <v>101415.27</v>
      </c>
      <c r="L59" s="50">
        <v>4010.17</v>
      </c>
      <c r="M59" s="51"/>
    </row>
    <row r="60" spans="1:13" outlineLevel="1">
      <c r="A60" s="47" t="s">
        <v>204</v>
      </c>
      <c r="B60" s="47" t="s">
        <v>192</v>
      </c>
      <c r="C60" s="47" t="s">
        <v>197</v>
      </c>
      <c r="D60" s="47" t="s">
        <v>198</v>
      </c>
      <c r="E60" s="47" t="s">
        <v>253</v>
      </c>
      <c r="F60" s="47" t="s">
        <v>205</v>
      </c>
      <c r="G60" s="47" t="s">
        <v>258</v>
      </c>
      <c r="H60" s="50">
        <v>115500</v>
      </c>
      <c r="I60" s="50">
        <v>121470.39999999999</v>
      </c>
      <c r="J60" s="50">
        <v>77025.240000000005</v>
      </c>
      <c r="K60" s="50">
        <v>77024.44</v>
      </c>
      <c r="L60" s="50">
        <v>0.8</v>
      </c>
      <c r="M60" s="51"/>
    </row>
    <row r="61" spans="1:13" outlineLevel="1">
      <c r="A61" s="47" t="s">
        <v>207</v>
      </c>
      <c r="B61" s="47" t="s">
        <v>192</v>
      </c>
      <c r="C61" s="47" t="s">
        <v>197</v>
      </c>
      <c r="D61" s="47" t="s">
        <v>198</v>
      </c>
      <c r="E61" s="47" t="s">
        <v>253</v>
      </c>
      <c r="F61" s="47" t="s">
        <v>208</v>
      </c>
      <c r="G61" s="47" t="s">
        <v>216</v>
      </c>
      <c r="H61" s="50">
        <v>0</v>
      </c>
      <c r="I61" s="50">
        <v>0</v>
      </c>
      <c r="J61" s="50">
        <v>0</v>
      </c>
      <c r="K61" s="50">
        <v>0</v>
      </c>
      <c r="L61" s="50">
        <v>0</v>
      </c>
      <c r="M61" s="51"/>
    </row>
    <row r="62" spans="1:13" outlineLevel="1">
      <c r="A62" s="47" t="s">
        <v>207</v>
      </c>
      <c r="B62" s="47" t="s">
        <v>192</v>
      </c>
      <c r="C62" s="47" t="s">
        <v>197</v>
      </c>
      <c r="D62" s="47" t="s">
        <v>198</v>
      </c>
      <c r="E62" s="47" t="s">
        <v>253</v>
      </c>
      <c r="F62" s="47" t="s">
        <v>208</v>
      </c>
      <c r="G62" s="47" t="s">
        <v>257</v>
      </c>
      <c r="H62" s="50">
        <v>2188100</v>
      </c>
      <c r="I62" s="50">
        <v>3250775.76</v>
      </c>
      <c r="J62" s="50">
        <v>2438636.7400000002</v>
      </c>
      <c r="K62" s="50">
        <v>2348399.5499999998</v>
      </c>
      <c r="L62" s="50">
        <v>90237.19</v>
      </c>
      <c r="M62" s="51"/>
    </row>
    <row r="63" spans="1:13" ht="38.25" outlineLevel="1">
      <c r="A63" s="47" t="s">
        <v>226</v>
      </c>
      <c r="B63" s="47" t="s">
        <v>192</v>
      </c>
      <c r="C63" s="47" t="s">
        <v>197</v>
      </c>
      <c r="D63" s="47" t="s">
        <v>198</v>
      </c>
      <c r="E63" s="47" t="s">
        <v>253</v>
      </c>
      <c r="F63" s="47" t="s">
        <v>227</v>
      </c>
      <c r="G63" s="47" t="s">
        <v>216</v>
      </c>
      <c r="H63" s="50">
        <v>0</v>
      </c>
      <c r="I63" s="50">
        <v>14774</v>
      </c>
      <c r="J63" s="50">
        <v>0</v>
      </c>
      <c r="K63" s="50">
        <v>0</v>
      </c>
      <c r="L63" s="50">
        <v>0</v>
      </c>
      <c r="M63" s="51"/>
    </row>
    <row r="64" spans="1:13" ht="25.5" outlineLevel="1">
      <c r="A64" s="47" t="s">
        <v>246</v>
      </c>
      <c r="B64" s="47" t="s">
        <v>192</v>
      </c>
      <c r="C64" s="47" t="s">
        <v>197</v>
      </c>
      <c r="D64" s="47" t="s">
        <v>198</v>
      </c>
      <c r="E64" s="47" t="s">
        <v>253</v>
      </c>
      <c r="F64" s="47" t="s">
        <v>247</v>
      </c>
      <c r="G64" s="48"/>
      <c r="H64" s="50">
        <v>0</v>
      </c>
      <c r="I64" s="50">
        <v>0</v>
      </c>
      <c r="J64" s="50">
        <v>0</v>
      </c>
      <c r="K64" s="50">
        <v>0</v>
      </c>
      <c r="L64" s="50">
        <v>0</v>
      </c>
      <c r="M64" s="51"/>
    </row>
    <row r="65" spans="1:13" ht="25.5" outlineLevel="1">
      <c r="A65" s="47" t="s">
        <v>246</v>
      </c>
      <c r="B65" s="47" t="s">
        <v>192</v>
      </c>
      <c r="C65" s="47" t="s">
        <v>197</v>
      </c>
      <c r="D65" s="47" t="s">
        <v>198</v>
      </c>
      <c r="E65" s="47" t="s">
        <v>253</v>
      </c>
      <c r="F65" s="47" t="s">
        <v>247</v>
      </c>
      <c r="G65" s="47" t="s">
        <v>216</v>
      </c>
      <c r="H65" s="50">
        <v>744700</v>
      </c>
      <c r="I65" s="50">
        <v>811541</v>
      </c>
      <c r="J65" s="50">
        <v>520512</v>
      </c>
      <c r="K65" s="50">
        <v>520467</v>
      </c>
      <c r="L65" s="50">
        <v>45</v>
      </c>
      <c r="M65" s="51"/>
    </row>
    <row r="66" spans="1:13" outlineLevel="1">
      <c r="A66" s="47" t="s">
        <v>259</v>
      </c>
      <c r="B66" s="47" t="s">
        <v>192</v>
      </c>
      <c r="C66" s="47" t="s">
        <v>197</v>
      </c>
      <c r="D66" s="47" t="s">
        <v>198</v>
      </c>
      <c r="E66" s="47" t="s">
        <v>253</v>
      </c>
      <c r="F66" s="47" t="s">
        <v>260</v>
      </c>
      <c r="G66" s="47" t="s">
        <v>216</v>
      </c>
      <c r="H66" s="50">
        <v>105300</v>
      </c>
      <c r="I66" s="50">
        <v>143859</v>
      </c>
      <c r="J66" s="50">
        <v>108121.95</v>
      </c>
      <c r="K66" s="50">
        <v>107892</v>
      </c>
      <c r="L66" s="50">
        <v>229.95</v>
      </c>
      <c r="M66" s="51"/>
    </row>
    <row r="67" spans="1:13" outlineLevel="1">
      <c r="A67" s="47" t="s">
        <v>248</v>
      </c>
      <c r="B67" s="47" t="s">
        <v>192</v>
      </c>
      <c r="C67" s="47" t="s">
        <v>197</v>
      </c>
      <c r="D67" s="47" t="s">
        <v>198</v>
      </c>
      <c r="E67" s="47" t="s">
        <v>253</v>
      </c>
      <c r="F67" s="47" t="s">
        <v>249</v>
      </c>
      <c r="G67" s="47" t="s">
        <v>216</v>
      </c>
      <c r="H67" s="50">
        <v>21700</v>
      </c>
      <c r="I67" s="50">
        <v>22700</v>
      </c>
      <c r="J67" s="50">
        <v>2195.88</v>
      </c>
      <c r="K67" s="50">
        <v>2137.2399999999998</v>
      </c>
      <c r="L67" s="50">
        <v>58.64</v>
      </c>
      <c r="M67" s="51"/>
    </row>
    <row r="68" spans="1:13" outlineLevel="1">
      <c r="A68" s="47" t="s">
        <v>252</v>
      </c>
      <c r="B68" s="47" t="s">
        <v>192</v>
      </c>
      <c r="C68" s="47" t="s">
        <v>197</v>
      </c>
      <c r="D68" s="47" t="s">
        <v>198</v>
      </c>
      <c r="E68" s="47" t="s">
        <v>261</v>
      </c>
      <c r="F68" s="47" t="s">
        <v>254</v>
      </c>
      <c r="G68" s="47" t="s">
        <v>216</v>
      </c>
      <c r="H68" s="50">
        <v>0</v>
      </c>
      <c r="I68" s="50">
        <v>2162242.7000000002</v>
      </c>
      <c r="J68" s="50">
        <v>2162242.7000000002</v>
      </c>
      <c r="K68" s="50">
        <v>2162242.7000000002</v>
      </c>
      <c r="L68" s="50">
        <v>0</v>
      </c>
      <c r="M68" s="51"/>
    </row>
    <row r="69" spans="1:13" ht="38.25" outlineLevel="1">
      <c r="A69" s="47" t="s">
        <v>255</v>
      </c>
      <c r="B69" s="47" t="s">
        <v>192</v>
      </c>
      <c r="C69" s="47" t="s">
        <v>197</v>
      </c>
      <c r="D69" s="47" t="s">
        <v>198</v>
      </c>
      <c r="E69" s="47" t="s">
        <v>261</v>
      </c>
      <c r="F69" s="47" t="s">
        <v>256</v>
      </c>
      <c r="G69" s="47" t="s">
        <v>216</v>
      </c>
      <c r="H69" s="50">
        <v>0</v>
      </c>
      <c r="I69" s="50">
        <v>652997.30000000005</v>
      </c>
      <c r="J69" s="50">
        <v>652997.30000000005</v>
      </c>
      <c r="K69" s="50">
        <v>652997.30000000005</v>
      </c>
      <c r="L69" s="50">
        <v>0</v>
      </c>
      <c r="M69" s="51"/>
    </row>
    <row r="70" spans="1:13" ht="25.5" outlineLevel="1">
      <c r="A70" s="47" t="s">
        <v>240</v>
      </c>
      <c r="B70" s="47" t="s">
        <v>192</v>
      </c>
      <c r="C70" s="47" t="s">
        <v>197</v>
      </c>
      <c r="D70" s="47" t="s">
        <v>198</v>
      </c>
      <c r="E70" s="47" t="s">
        <v>262</v>
      </c>
      <c r="F70" s="47" t="s">
        <v>242</v>
      </c>
      <c r="G70" s="47" t="s">
        <v>216</v>
      </c>
      <c r="H70" s="50">
        <v>0</v>
      </c>
      <c r="I70" s="50">
        <v>974830.51</v>
      </c>
      <c r="J70" s="50">
        <v>974830.51</v>
      </c>
      <c r="K70" s="50">
        <v>974830.51</v>
      </c>
      <c r="L70" s="50">
        <v>0</v>
      </c>
      <c r="M70" s="51"/>
    </row>
    <row r="71" spans="1:13" ht="38.25" outlineLevel="1">
      <c r="A71" s="47" t="s">
        <v>243</v>
      </c>
      <c r="B71" s="47" t="s">
        <v>192</v>
      </c>
      <c r="C71" s="47" t="s">
        <v>197</v>
      </c>
      <c r="D71" s="47" t="s">
        <v>198</v>
      </c>
      <c r="E71" s="47" t="s">
        <v>262</v>
      </c>
      <c r="F71" s="47" t="s">
        <v>244</v>
      </c>
      <c r="G71" s="47" t="s">
        <v>216</v>
      </c>
      <c r="H71" s="50">
        <v>0</v>
      </c>
      <c r="I71" s="50">
        <v>294398.82</v>
      </c>
      <c r="J71" s="50">
        <v>294398.82</v>
      </c>
      <c r="K71" s="50">
        <v>294398.82</v>
      </c>
      <c r="L71" s="50">
        <v>0</v>
      </c>
      <c r="M71" s="51"/>
    </row>
    <row r="72" spans="1:13" ht="38.25" outlineLevel="1">
      <c r="A72" s="47" t="s">
        <v>263</v>
      </c>
      <c r="B72" s="47" t="s">
        <v>192</v>
      </c>
      <c r="C72" s="47" t="s">
        <v>197</v>
      </c>
      <c r="D72" s="47" t="s">
        <v>198</v>
      </c>
      <c r="E72" s="47" t="s">
        <v>264</v>
      </c>
      <c r="F72" s="47" t="s">
        <v>265</v>
      </c>
      <c r="G72" s="47" t="s">
        <v>216</v>
      </c>
      <c r="H72" s="50">
        <v>0</v>
      </c>
      <c r="I72" s="50">
        <v>1464.38</v>
      </c>
      <c r="J72" s="50">
        <v>0</v>
      </c>
      <c r="K72" s="50">
        <v>0</v>
      </c>
      <c r="L72" s="50">
        <v>0</v>
      </c>
      <c r="M72" s="51"/>
    </row>
    <row r="73" spans="1:13" outlineLevel="1">
      <c r="A73" s="47" t="s">
        <v>204</v>
      </c>
      <c r="B73" s="47" t="s">
        <v>192</v>
      </c>
      <c r="C73" s="47" t="s">
        <v>197</v>
      </c>
      <c r="D73" s="47" t="s">
        <v>198</v>
      </c>
      <c r="E73" s="47" t="s">
        <v>266</v>
      </c>
      <c r="F73" s="47" t="s">
        <v>205</v>
      </c>
      <c r="G73" s="47" t="s">
        <v>216</v>
      </c>
      <c r="H73" s="50">
        <v>0</v>
      </c>
      <c r="I73" s="50">
        <v>320000</v>
      </c>
      <c r="J73" s="50">
        <v>0</v>
      </c>
      <c r="K73" s="50">
        <v>0</v>
      </c>
      <c r="L73" s="50">
        <v>0</v>
      </c>
      <c r="M73" s="51"/>
    </row>
    <row r="74" spans="1:13" outlineLevel="1">
      <c r="A74" s="47" t="s">
        <v>204</v>
      </c>
      <c r="B74" s="47" t="s">
        <v>192</v>
      </c>
      <c r="C74" s="47" t="s">
        <v>197</v>
      </c>
      <c r="D74" s="47" t="s">
        <v>198</v>
      </c>
      <c r="E74" s="47" t="s">
        <v>267</v>
      </c>
      <c r="F74" s="47" t="s">
        <v>205</v>
      </c>
      <c r="G74" s="47" t="s">
        <v>216</v>
      </c>
      <c r="H74" s="50">
        <v>0</v>
      </c>
      <c r="I74" s="50">
        <v>208155</v>
      </c>
      <c r="J74" s="50">
        <v>208155</v>
      </c>
      <c r="K74" s="50">
        <v>208155</v>
      </c>
      <c r="L74" s="50">
        <v>0</v>
      </c>
      <c r="M74" s="51"/>
    </row>
    <row r="75" spans="1:13" ht="38.25" outlineLevel="1">
      <c r="A75" s="47" t="s">
        <v>268</v>
      </c>
      <c r="B75" s="47" t="s">
        <v>192</v>
      </c>
      <c r="C75" s="47" t="s">
        <v>269</v>
      </c>
      <c r="D75" s="47" t="s">
        <v>198</v>
      </c>
      <c r="E75" s="47" t="s">
        <v>199</v>
      </c>
      <c r="F75" s="47" t="s">
        <v>270</v>
      </c>
      <c r="G75" s="47" t="s">
        <v>206</v>
      </c>
      <c r="H75" s="50">
        <v>33942900</v>
      </c>
      <c r="I75" s="50">
        <v>0</v>
      </c>
      <c r="J75" s="50">
        <v>0</v>
      </c>
      <c r="K75" s="50">
        <v>0</v>
      </c>
      <c r="L75" s="50">
        <v>0</v>
      </c>
      <c r="M75" s="51"/>
    </row>
    <row r="76" spans="1:13" ht="38.25" outlineLevel="1">
      <c r="A76" s="47" t="s">
        <v>268</v>
      </c>
      <c r="B76" s="47" t="s">
        <v>192</v>
      </c>
      <c r="C76" s="47" t="s">
        <v>269</v>
      </c>
      <c r="D76" s="47" t="s">
        <v>198</v>
      </c>
      <c r="E76" s="47" t="s">
        <v>199</v>
      </c>
      <c r="F76" s="47" t="s">
        <v>270</v>
      </c>
      <c r="G76" s="47" t="s">
        <v>201</v>
      </c>
      <c r="H76" s="50">
        <v>0</v>
      </c>
      <c r="I76" s="50">
        <v>30942900</v>
      </c>
      <c r="J76" s="50">
        <v>20822993.859999999</v>
      </c>
      <c r="K76" s="50">
        <v>19496255.829999998</v>
      </c>
      <c r="L76" s="50">
        <v>1326738.03</v>
      </c>
      <c r="M76" s="51"/>
    </row>
    <row r="77" spans="1:13" ht="38.25" outlineLevel="1">
      <c r="A77" s="47" t="s">
        <v>204</v>
      </c>
      <c r="B77" s="47" t="s">
        <v>192</v>
      </c>
      <c r="C77" s="47" t="s">
        <v>269</v>
      </c>
      <c r="D77" s="47" t="s">
        <v>271</v>
      </c>
      <c r="E77" s="47" t="s">
        <v>199</v>
      </c>
      <c r="F77" s="47" t="s">
        <v>205</v>
      </c>
      <c r="G77" s="47" t="s">
        <v>206</v>
      </c>
      <c r="H77" s="50">
        <v>5742100</v>
      </c>
      <c r="I77" s="50">
        <v>0</v>
      </c>
      <c r="J77" s="50">
        <v>0</v>
      </c>
      <c r="K77" s="50">
        <v>0</v>
      </c>
      <c r="L77" s="50">
        <v>0</v>
      </c>
      <c r="M77" s="51"/>
    </row>
    <row r="78" spans="1:13" ht="38.25" outlineLevel="1">
      <c r="A78" s="47" t="s">
        <v>204</v>
      </c>
      <c r="B78" s="47" t="s">
        <v>192</v>
      </c>
      <c r="C78" s="47" t="s">
        <v>269</v>
      </c>
      <c r="D78" s="47" t="s">
        <v>271</v>
      </c>
      <c r="E78" s="47" t="s">
        <v>199</v>
      </c>
      <c r="F78" s="47" t="s">
        <v>205</v>
      </c>
      <c r="G78" s="47" t="s">
        <v>201</v>
      </c>
      <c r="H78" s="50">
        <v>0</v>
      </c>
      <c r="I78" s="50">
        <v>7397100</v>
      </c>
      <c r="J78" s="50">
        <v>5264552.24</v>
      </c>
      <c r="K78" s="50">
        <v>4842667.32</v>
      </c>
      <c r="L78" s="50">
        <v>421884.92</v>
      </c>
      <c r="M78" s="51"/>
    </row>
    <row r="79" spans="1:13" ht="38.25" outlineLevel="1">
      <c r="A79" s="52" t="s">
        <v>226</v>
      </c>
      <c r="B79" s="52" t="s">
        <v>192</v>
      </c>
      <c r="C79" s="52" t="s">
        <v>269</v>
      </c>
      <c r="D79" s="52" t="s">
        <v>271</v>
      </c>
      <c r="E79" s="52" t="s">
        <v>199</v>
      </c>
      <c r="F79" s="52" t="s">
        <v>227</v>
      </c>
      <c r="G79" s="53"/>
      <c r="H79" s="54">
        <v>0</v>
      </c>
      <c r="I79" s="54">
        <v>0</v>
      </c>
      <c r="J79" s="54">
        <v>0</v>
      </c>
      <c r="K79" s="54">
        <v>-6338.5</v>
      </c>
      <c r="L79" s="54">
        <v>6338.5</v>
      </c>
      <c r="M79" s="51"/>
    </row>
    <row r="80" spans="1:13" ht="38.25" outlineLevel="1">
      <c r="A80" s="47" t="s">
        <v>226</v>
      </c>
      <c r="B80" s="47" t="s">
        <v>192</v>
      </c>
      <c r="C80" s="47" t="s">
        <v>269</v>
      </c>
      <c r="D80" s="47" t="s">
        <v>271</v>
      </c>
      <c r="E80" s="47" t="s">
        <v>199</v>
      </c>
      <c r="F80" s="47" t="s">
        <v>227</v>
      </c>
      <c r="G80" s="47" t="s">
        <v>272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1"/>
    </row>
    <row r="81" spans="1:14" ht="38.25" outlineLevel="1">
      <c r="A81" s="47" t="s">
        <v>226</v>
      </c>
      <c r="B81" s="47" t="s">
        <v>192</v>
      </c>
      <c r="C81" s="47" t="s">
        <v>269</v>
      </c>
      <c r="D81" s="47" t="s">
        <v>271</v>
      </c>
      <c r="E81" s="47" t="s">
        <v>199</v>
      </c>
      <c r="F81" s="47" t="s">
        <v>227</v>
      </c>
      <c r="G81" s="47" t="s">
        <v>206</v>
      </c>
      <c r="H81" s="50">
        <v>950520300</v>
      </c>
      <c r="I81" s="50">
        <v>0</v>
      </c>
      <c r="J81" s="50">
        <v>0</v>
      </c>
      <c r="K81" s="50">
        <v>0</v>
      </c>
      <c r="L81" s="50">
        <v>0</v>
      </c>
      <c r="M81" s="51"/>
    </row>
    <row r="82" spans="1:14" ht="38.25" outlineLevel="1">
      <c r="A82" s="47" t="s">
        <v>226</v>
      </c>
      <c r="B82" s="47" t="s">
        <v>192</v>
      </c>
      <c r="C82" s="47" t="s">
        <v>269</v>
      </c>
      <c r="D82" s="47" t="s">
        <v>271</v>
      </c>
      <c r="E82" s="47" t="s">
        <v>199</v>
      </c>
      <c r="F82" s="47" t="s">
        <v>227</v>
      </c>
      <c r="G82" s="47" t="s">
        <v>273</v>
      </c>
      <c r="H82" s="50">
        <v>0</v>
      </c>
      <c r="I82" s="50">
        <v>0</v>
      </c>
      <c r="J82" s="50">
        <v>0</v>
      </c>
      <c r="K82" s="50">
        <v>0</v>
      </c>
      <c r="L82" s="50">
        <v>0</v>
      </c>
      <c r="M82" s="51"/>
    </row>
    <row r="83" spans="1:14" ht="38.25" outlineLevel="1">
      <c r="A83" s="47" t="s">
        <v>226</v>
      </c>
      <c r="B83" s="47" t="s">
        <v>192</v>
      </c>
      <c r="C83" s="47" t="s">
        <v>269</v>
      </c>
      <c r="D83" s="47" t="s">
        <v>271</v>
      </c>
      <c r="E83" s="47" t="s">
        <v>199</v>
      </c>
      <c r="F83" s="47" t="s">
        <v>227</v>
      </c>
      <c r="G83" s="47" t="s">
        <v>274</v>
      </c>
      <c r="H83" s="50">
        <v>0</v>
      </c>
      <c r="I83" s="50">
        <v>0</v>
      </c>
      <c r="J83" s="50">
        <v>0</v>
      </c>
      <c r="K83" s="50">
        <v>0</v>
      </c>
      <c r="L83" s="50">
        <v>0</v>
      </c>
      <c r="M83" s="51"/>
    </row>
    <row r="84" spans="1:14" ht="38.25" outlineLevel="1">
      <c r="A84" s="47" t="s">
        <v>226</v>
      </c>
      <c r="B84" s="47" t="s">
        <v>192</v>
      </c>
      <c r="C84" s="47" t="s">
        <v>269</v>
      </c>
      <c r="D84" s="47" t="s">
        <v>271</v>
      </c>
      <c r="E84" s="47" t="s">
        <v>199</v>
      </c>
      <c r="F84" s="47" t="s">
        <v>227</v>
      </c>
      <c r="G84" s="47" t="s">
        <v>201</v>
      </c>
      <c r="H84" s="50">
        <v>0</v>
      </c>
      <c r="I84" s="50">
        <v>900542100</v>
      </c>
      <c r="J84" s="50">
        <v>619447285.13</v>
      </c>
      <c r="K84" s="50">
        <v>605364949.21000004</v>
      </c>
      <c r="L84" s="50">
        <v>14082335.92</v>
      </c>
      <c r="M84" s="51"/>
    </row>
    <row r="85" spans="1:14" ht="38.25" outlineLevel="1">
      <c r="A85" s="47" t="s">
        <v>226</v>
      </c>
      <c r="B85" s="47" t="s">
        <v>192</v>
      </c>
      <c r="C85" s="47" t="s">
        <v>269</v>
      </c>
      <c r="D85" s="47" t="s">
        <v>271</v>
      </c>
      <c r="E85" s="47" t="s">
        <v>199</v>
      </c>
      <c r="F85" s="47" t="s">
        <v>227</v>
      </c>
      <c r="G85" s="47" t="s">
        <v>275</v>
      </c>
      <c r="H85" s="50">
        <v>0</v>
      </c>
      <c r="I85" s="50">
        <v>0</v>
      </c>
      <c r="J85" s="50">
        <v>0</v>
      </c>
      <c r="K85" s="50">
        <v>0</v>
      </c>
      <c r="L85" s="50">
        <v>0</v>
      </c>
      <c r="M85" s="51"/>
    </row>
    <row r="86" spans="1:14" ht="38.25" outlineLevel="1">
      <c r="A86" s="47" t="s">
        <v>276</v>
      </c>
      <c r="B86" s="47" t="s">
        <v>192</v>
      </c>
      <c r="C86" s="47" t="s">
        <v>269</v>
      </c>
      <c r="D86" s="47" t="s">
        <v>271</v>
      </c>
      <c r="E86" s="47" t="s">
        <v>199</v>
      </c>
      <c r="F86" s="47" t="s">
        <v>277</v>
      </c>
      <c r="G86" s="47" t="s">
        <v>206</v>
      </c>
      <c r="H86" s="50">
        <v>6500000</v>
      </c>
      <c r="I86" s="50">
        <v>0</v>
      </c>
      <c r="J86" s="50">
        <v>0</v>
      </c>
      <c r="K86" s="50">
        <v>0</v>
      </c>
      <c r="L86" s="50">
        <v>0</v>
      </c>
      <c r="M86" s="51"/>
    </row>
    <row r="87" spans="1:14" ht="38.25" outlineLevel="1">
      <c r="A87" s="47" t="s">
        <v>276</v>
      </c>
      <c r="B87" s="47" t="s">
        <v>192</v>
      </c>
      <c r="C87" s="47" t="s">
        <v>269</v>
      </c>
      <c r="D87" s="47" t="s">
        <v>271</v>
      </c>
      <c r="E87" s="47" t="s">
        <v>199</v>
      </c>
      <c r="F87" s="47" t="s">
        <v>277</v>
      </c>
      <c r="G87" s="47" t="s">
        <v>201</v>
      </c>
      <c r="H87" s="50">
        <v>0</v>
      </c>
      <c r="I87" s="50">
        <v>5720000</v>
      </c>
      <c r="J87" s="50">
        <v>3519203.63</v>
      </c>
      <c r="K87" s="50">
        <v>3294919.57</v>
      </c>
      <c r="L87" s="50">
        <v>224284.06</v>
      </c>
      <c r="M87" s="51"/>
    </row>
    <row r="88" spans="1:14" ht="38.25" outlineLevel="1">
      <c r="A88" s="47" t="s">
        <v>226</v>
      </c>
      <c r="B88" s="47" t="s">
        <v>192</v>
      </c>
      <c r="C88" s="47" t="s">
        <v>269</v>
      </c>
      <c r="D88" s="47" t="s">
        <v>271</v>
      </c>
      <c r="E88" s="47" t="s">
        <v>278</v>
      </c>
      <c r="F88" s="47" t="s">
        <v>227</v>
      </c>
      <c r="G88" s="48"/>
      <c r="H88" s="50">
        <v>0</v>
      </c>
      <c r="I88" s="50">
        <v>0</v>
      </c>
      <c r="J88" s="50">
        <v>0</v>
      </c>
      <c r="K88" s="50">
        <v>0</v>
      </c>
      <c r="L88" s="50">
        <v>0</v>
      </c>
      <c r="M88" s="51"/>
    </row>
    <row r="89" spans="1:14" ht="38.25" outlineLevel="1">
      <c r="A89" s="47" t="s">
        <v>226</v>
      </c>
      <c r="B89" s="47" t="s">
        <v>192</v>
      </c>
      <c r="C89" s="47" t="s">
        <v>269</v>
      </c>
      <c r="D89" s="47" t="s">
        <v>271</v>
      </c>
      <c r="E89" s="47" t="s">
        <v>278</v>
      </c>
      <c r="F89" s="47" t="s">
        <v>227</v>
      </c>
      <c r="G89" s="47" t="s">
        <v>273</v>
      </c>
      <c r="H89" s="50">
        <v>0</v>
      </c>
      <c r="I89" s="50">
        <v>0</v>
      </c>
      <c r="J89" s="50">
        <v>0</v>
      </c>
      <c r="K89" s="50">
        <v>0</v>
      </c>
      <c r="L89" s="50">
        <v>0</v>
      </c>
      <c r="M89" s="51"/>
    </row>
    <row r="90" spans="1:14" ht="38.25" outlineLevel="1">
      <c r="A90" s="47" t="s">
        <v>226</v>
      </c>
      <c r="B90" s="47" t="s">
        <v>192</v>
      </c>
      <c r="C90" s="47" t="s">
        <v>269</v>
      </c>
      <c r="D90" s="47" t="s">
        <v>271</v>
      </c>
      <c r="E90" s="47" t="s">
        <v>278</v>
      </c>
      <c r="F90" s="47" t="s">
        <v>227</v>
      </c>
      <c r="G90" s="47" t="s">
        <v>201</v>
      </c>
      <c r="H90" s="50">
        <v>0</v>
      </c>
      <c r="I90" s="50">
        <v>0</v>
      </c>
      <c r="J90" s="50">
        <v>0</v>
      </c>
      <c r="K90" s="50">
        <v>0</v>
      </c>
      <c r="L90" s="50">
        <v>0</v>
      </c>
      <c r="M90" s="51"/>
    </row>
    <row r="91" spans="1:14" ht="12.75" customHeight="1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40"/>
      <c r="N91" s="40"/>
    </row>
    <row r="92" spans="1:14" ht="12.75" customHeight="1">
      <c r="A92" s="211"/>
      <c r="B92" s="211"/>
      <c r="C92" s="211"/>
      <c r="D92" s="211"/>
      <c r="E92" s="211"/>
      <c r="F92" s="211"/>
      <c r="G92" s="211"/>
      <c r="H92" s="212"/>
      <c r="N92" s="56"/>
    </row>
    <row r="93" spans="1:14">
      <c r="I93" s="50">
        <f>SUBTOTAL(9,I10:I90)</f>
        <v>1159487039.1700001</v>
      </c>
      <c r="J93" s="50">
        <f t="shared" ref="J93:K93" si="0">SUBTOTAL(9,J10:J90)</f>
        <v>791760966.46999991</v>
      </c>
      <c r="K93" s="50">
        <f t="shared" si="0"/>
        <v>772424121.06000006</v>
      </c>
    </row>
    <row r="95" spans="1:14">
      <c r="I95" s="57">
        <f>I93/1000</f>
        <v>1159487.03917</v>
      </c>
      <c r="J95" s="57">
        <f t="shared" ref="J95:N95" si="1">J93/1000</f>
        <v>791760.96646999987</v>
      </c>
      <c r="K95" s="57">
        <f t="shared" si="1"/>
        <v>772424.12106000003</v>
      </c>
      <c r="L95" s="41">
        <f t="shared" si="1"/>
        <v>0</v>
      </c>
      <c r="M95" s="41">
        <f t="shared" si="1"/>
        <v>0</v>
      </c>
      <c r="N95" s="41">
        <f t="shared" si="1"/>
        <v>0</v>
      </c>
    </row>
  </sheetData>
  <autoFilter ref="A8:N90"/>
  <mergeCells count="10">
    <mergeCell ref="A92:D92"/>
    <mergeCell ref="E92:H92"/>
    <mergeCell ref="A1:L1"/>
    <mergeCell ref="A2:L2"/>
    <mergeCell ref="A3:L3"/>
    <mergeCell ref="A4:L4"/>
    <mergeCell ref="A5:L5"/>
    <mergeCell ref="A6:A7"/>
    <mergeCell ref="B6:G6"/>
    <mergeCell ref="H6:L6"/>
  </mergeCells>
  <pageMargins left="0.98402780000000001" right="0.59027779999999996" top="0.59027779999999996" bottom="0.59027779999999996" header="0.39374999999999999" footer="0.39374999999999999"/>
  <pageSetup paperSize="9"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Лист1</vt:lpstr>
      <vt:lpstr>Документ</vt:lpstr>
      <vt:lpstr>Лист1!Print_Titles</vt:lpstr>
      <vt:lpstr>Документ!Заголовки_для_печати</vt:lpstr>
      <vt:lpstr>Лист1!Заголовки_для_печати</vt:lpstr>
    </vt:vector>
  </TitlesOfParts>
  <Company>Агентство по занятости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Пестова</dc:creator>
  <cp:lastModifiedBy>Жеребчук Ираида Максимовна</cp:lastModifiedBy>
  <cp:lastPrinted>2021-10-14T06:36:54Z</cp:lastPrinted>
  <dcterms:created xsi:type="dcterms:W3CDTF">2009-07-16T11:25:56Z</dcterms:created>
  <dcterms:modified xsi:type="dcterms:W3CDTF">2021-11-08T10:39:53Z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1049-11.2.0.9127</vt:lpwstr>
  </property>
</Properties>
</file>