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360" windowWidth="19440" windowHeight="11460"/>
  </bookViews>
  <sheets>
    <sheet name="Лист1" sheetId="1" r:id="rId1"/>
  </sheets>
  <definedNames>
    <definedName name="Print_Titles" localSheetId="0">Лист1!$4:$6</definedName>
    <definedName name="_xlnm.Print_Area" localSheetId="0">Лист1!$A$1:$U$88</definedName>
  </definedNames>
  <calcPr calcId="145621"/>
</workbook>
</file>

<file path=xl/calcChain.xml><?xml version="1.0" encoding="utf-8"?>
<calcChain xmlns="http://schemas.openxmlformats.org/spreadsheetml/2006/main">
  <c r="C35" i="1" l="1"/>
  <c r="L22" i="1" l="1"/>
  <c r="M22" i="1"/>
  <c r="N22" i="1"/>
  <c r="O22" i="1"/>
  <c r="T22" i="1" l="1"/>
  <c r="T21" i="1"/>
  <c r="K22" i="1" l="1"/>
  <c r="J22" i="1"/>
  <c r="C40" i="1" l="1"/>
  <c r="D27" i="1" l="1"/>
  <c r="E26" i="1"/>
  <c r="D16" i="1"/>
  <c r="D13" i="1"/>
  <c r="T59" i="1" l="1"/>
  <c r="T8" i="1" l="1"/>
  <c r="B9" i="1"/>
  <c r="C9" i="1"/>
  <c r="H9" i="1"/>
  <c r="I9" i="1"/>
  <c r="L9" i="1"/>
  <c r="M9" i="1"/>
  <c r="N9" i="1"/>
  <c r="O9" i="1"/>
  <c r="E13" i="1"/>
  <c r="T13" i="1"/>
  <c r="B14" i="1"/>
  <c r="C14" i="1"/>
  <c r="F14" i="1"/>
  <c r="G14" i="1"/>
  <c r="H14" i="1"/>
  <c r="I14" i="1"/>
  <c r="J14" i="1"/>
  <c r="K14" i="1"/>
  <c r="L14" i="1"/>
  <c r="M14" i="1"/>
  <c r="N14" i="1"/>
  <c r="O14" i="1"/>
  <c r="E16" i="1"/>
  <c r="T16" i="1"/>
  <c r="B17" i="1"/>
  <c r="C17" i="1"/>
  <c r="F17" i="1"/>
  <c r="G17" i="1"/>
  <c r="H17" i="1"/>
  <c r="I17" i="1"/>
  <c r="J17" i="1"/>
  <c r="K17" i="1"/>
  <c r="L17" i="1"/>
  <c r="M17" i="1"/>
  <c r="N17" i="1"/>
  <c r="O17" i="1"/>
  <c r="T19" i="1"/>
  <c r="B22" i="1"/>
  <c r="F22" i="1"/>
  <c r="G22" i="1"/>
  <c r="H22" i="1"/>
  <c r="I22" i="1"/>
  <c r="D23" i="1"/>
  <c r="E23" i="1"/>
  <c r="T23" i="1"/>
  <c r="D24" i="1"/>
  <c r="E24" i="1"/>
  <c r="T24" i="1"/>
  <c r="D25" i="1"/>
  <c r="E25" i="1"/>
  <c r="T25" i="1"/>
  <c r="D26" i="1"/>
  <c r="T26" i="1"/>
  <c r="E27" i="1"/>
  <c r="T27" i="1"/>
  <c r="D28" i="1"/>
  <c r="E28" i="1"/>
  <c r="T28" i="1"/>
  <c r="D29" i="1"/>
  <c r="E29" i="1"/>
  <c r="T29" i="1"/>
  <c r="D30" i="1"/>
  <c r="E30" i="1"/>
  <c r="T30" i="1"/>
  <c r="D32" i="1"/>
  <c r="E32" i="1"/>
  <c r="T32" i="1"/>
  <c r="D33" i="1"/>
  <c r="E33" i="1"/>
  <c r="T33" i="1"/>
  <c r="D34" i="1"/>
  <c r="E34" i="1"/>
  <c r="T34" i="1"/>
  <c r="C22" i="1"/>
  <c r="D35" i="1"/>
  <c r="E35" i="1"/>
  <c r="T35" i="1"/>
  <c r="D36" i="1"/>
  <c r="E36" i="1"/>
  <c r="D37" i="1"/>
  <c r="E37" i="1"/>
  <c r="T37" i="1"/>
  <c r="D38" i="1"/>
  <c r="E38" i="1"/>
  <c r="T38" i="1"/>
  <c r="F39" i="1"/>
  <c r="G39" i="1"/>
  <c r="H39" i="1"/>
  <c r="I39" i="1"/>
  <c r="J39" i="1"/>
  <c r="K39" i="1"/>
  <c r="L39" i="1"/>
  <c r="M39" i="1"/>
  <c r="N39" i="1"/>
  <c r="O39" i="1"/>
  <c r="T39" i="1"/>
  <c r="B40" i="1"/>
  <c r="B39" i="1" s="1"/>
  <c r="C39" i="1"/>
  <c r="D40" i="1"/>
  <c r="E40" i="1"/>
  <c r="T40" i="1"/>
  <c r="D42" i="1"/>
  <c r="E42" i="1"/>
  <c r="T42" i="1"/>
  <c r="B43" i="1"/>
  <c r="C43" i="1"/>
  <c r="F43" i="1"/>
  <c r="G43" i="1"/>
  <c r="H43" i="1"/>
  <c r="I43" i="1"/>
  <c r="J43" i="1"/>
  <c r="K43" i="1"/>
  <c r="L43" i="1"/>
  <c r="M43" i="1"/>
  <c r="N43" i="1"/>
  <c r="O43" i="1"/>
  <c r="T43" i="1"/>
  <c r="D44" i="1"/>
  <c r="E44" i="1"/>
  <c r="T44" i="1"/>
  <c r="D45" i="1"/>
  <c r="E45" i="1"/>
  <c r="T45" i="1"/>
  <c r="D46" i="1"/>
  <c r="E46" i="1"/>
  <c r="T46" i="1"/>
  <c r="D47" i="1"/>
  <c r="E47" i="1"/>
  <c r="T47" i="1"/>
  <c r="T50" i="1"/>
  <c r="T52" i="1"/>
  <c r="B53" i="1"/>
  <c r="B52" i="1" s="1"/>
  <c r="C53" i="1"/>
  <c r="C50" i="1" s="1"/>
  <c r="C79" i="1" s="1"/>
  <c r="F53" i="1"/>
  <c r="F52" i="1" s="1"/>
  <c r="G53" i="1"/>
  <c r="G52" i="1" s="1"/>
  <c r="H53" i="1"/>
  <c r="H50" i="1" s="1"/>
  <c r="H79" i="1" s="1"/>
  <c r="I53" i="1"/>
  <c r="I52" i="1" s="1"/>
  <c r="J53" i="1"/>
  <c r="J52" i="1" s="1"/>
  <c r="K53" i="1"/>
  <c r="K50" i="1" s="1"/>
  <c r="K79" i="1" s="1"/>
  <c r="L53" i="1"/>
  <c r="L50" i="1" s="1"/>
  <c r="L79" i="1" s="1"/>
  <c r="M53" i="1"/>
  <c r="M52" i="1" s="1"/>
  <c r="N53" i="1"/>
  <c r="N52" i="1" s="1"/>
  <c r="O53" i="1"/>
  <c r="O50" i="1" s="1"/>
  <c r="O79" i="1" s="1"/>
  <c r="T53" i="1"/>
  <c r="T55" i="1"/>
  <c r="T56" i="1"/>
  <c r="D59" i="1"/>
  <c r="E59" i="1"/>
  <c r="T60" i="1"/>
  <c r="T61" i="1"/>
  <c r="D62" i="1"/>
  <c r="E62" i="1"/>
  <c r="T62" i="1"/>
  <c r="D63" i="1"/>
  <c r="E63" i="1"/>
  <c r="T63" i="1"/>
  <c r="T64" i="1"/>
  <c r="T65" i="1"/>
  <c r="T67" i="1"/>
  <c r="T68" i="1"/>
  <c r="T69" i="1"/>
  <c r="T71" i="1"/>
  <c r="T72" i="1"/>
  <c r="T73" i="1"/>
  <c r="T74" i="1"/>
  <c r="T75" i="1"/>
  <c r="T76" i="1"/>
  <c r="T77" i="1"/>
  <c r="F81" i="1"/>
  <c r="G81" i="1"/>
  <c r="H81" i="1"/>
  <c r="I81" i="1"/>
  <c r="J81" i="1"/>
  <c r="K81" i="1"/>
  <c r="L81" i="1"/>
  <c r="M81" i="1"/>
  <c r="N81" i="1"/>
  <c r="O81" i="1"/>
  <c r="T81" i="1"/>
  <c r="D83" i="1"/>
  <c r="D84" i="1" s="1"/>
  <c r="E83" i="1"/>
  <c r="E84" i="1" s="1"/>
  <c r="B84" i="1"/>
  <c r="B81" i="1" s="1"/>
  <c r="C81" i="1"/>
  <c r="F84" i="1"/>
  <c r="G84" i="1"/>
  <c r="H84" i="1"/>
  <c r="I84" i="1"/>
  <c r="J84" i="1"/>
  <c r="K84" i="1"/>
  <c r="N50" i="1"/>
  <c r="N79" i="1" s="1"/>
  <c r="K9" i="1" l="1"/>
  <c r="J9" i="1"/>
  <c r="D14" i="1"/>
  <c r="F9" i="1"/>
  <c r="E14" i="1"/>
  <c r="G9" i="1"/>
  <c r="F50" i="1"/>
  <c r="F79" i="1" s="1"/>
  <c r="B50" i="1"/>
  <c r="B79" i="1" s="1"/>
  <c r="D22" i="1"/>
  <c r="D81" i="1"/>
  <c r="N48" i="1"/>
  <c r="D39" i="1"/>
  <c r="J48" i="1"/>
  <c r="E22" i="1"/>
  <c r="I48" i="1"/>
  <c r="H48" i="1"/>
  <c r="E81" i="1"/>
  <c r="O48" i="1"/>
  <c r="G48" i="1"/>
  <c r="J50" i="1"/>
  <c r="J79" i="1" s="1"/>
  <c r="D43" i="1"/>
  <c r="D17" i="1"/>
  <c r="M50" i="1"/>
  <c r="M79" i="1" s="1"/>
  <c r="F48" i="1"/>
  <c r="N21" i="1"/>
  <c r="N8" i="1" s="1"/>
  <c r="N85" i="1" s="1"/>
  <c r="J21" i="1"/>
  <c r="E53" i="1"/>
  <c r="H52" i="1"/>
  <c r="B48" i="1"/>
  <c r="L52" i="1"/>
  <c r="I50" i="1"/>
  <c r="I79" i="1" s="1"/>
  <c r="G50" i="1"/>
  <c r="G79" i="1" s="1"/>
  <c r="E43" i="1"/>
  <c r="F21" i="1"/>
  <c r="O21" i="1"/>
  <c r="O8" i="1" s="1"/>
  <c r="O85" i="1" s="1"/>
  <c r="E39" i="1"/>
  <c r="K21" i="1"/>
  <c r="K8" i="1" s="1"/>
  <c r="K85" i="1" s="1"/>
  <c r="G21" i="1"/>
  <c r="L21" i="1"/>
  <c r="L8" i="1" s="1"/>
  <c r="L85" i="1" s="1"/>
  <c r="H21" i="1"/>
  <c r="H8" i="1" s="1"/>
  <c r="H85" i="1" s="1"/>
  <c r="M48" i="1"/>
  <c r="I21" i="1"/>
  <c r="E17" i="1"/>
  <c r="C48" i="1"/>
  <c r="C21" i="1"/>
  <c r="B21" i="1"/>
  <c r="O52" i="1"/>
  <c r="K52" i="1"/>
  <c r="C52" i="1"/>
  <c r="M21" i="1"/>
  <c r="K48" i="1"/>
  <c r="L48" i="1"/>
  <c r="D53" i="1"/>
  <c r="E9" i="1" l="1"/>
  <c r="F8" i="1"/>
  <c r="D9" i="1"/>
  <c r="I8" i="1"/>
  <c r="I85" i="1" s="1"/>
  <c r="G8" i="1"/>
  <c r="G85" i="1" s="1"/>
  <c r="F85" i="1"/>
  <c r="D21" i="1"/>
  <c r="D52" i="1"/>
  <c r="J8" i="1"/>
  <c r="J85" i="1" s="1"/>
  <c r="C8" i="1"/>
  <c r="C85" i="1" s="1"/>
  <c r="E50" i="1"/>
  <c r="E79" i="1" s="1"/>
  <c r="D48" i="1"/>
  <c r="D50" i="1"/>
  <c r="D79" i="1" s="1"/>
  <c r="B8" i="1"/>
  <c r="B85" i="1" s="1"/>
  <c r="M8" i="1"/>
  <c r="M85" i="1" s="1"/>
  <c r="E48" i="1"/>
  <c r="E52" i="1"/>
  <c r="E21" i="1"/>
  <c r="D8" i="1" l="1"/>
  <c r="D85" i="1" s="1"/>
  <c r="E8" i="1"/>
  <c r="E85" i="1" s="1"/>
</calcChain>
</file>

<file path=xl/sharedStrings.xml><?xml version="1.0" encoding="utf-8"?>
<sst xmlns="http://schemas.openxmlformats.org/spreadsheetml/2006/main" count="278" uniqueCount="208">
  <si>
    <t>тыс. руб.</t>
  </si>
  <si>
    <t>Наименование целей, задач, основных мероприятий, подпрограмм, мероприятий государственной программы</t>
  </si>
  <si>
    <t>Всего по всем источникам финансирования государственной программы</t>
  </si>
  <si>
    <t>в том числе</t>
  </si>
  <si>
    <t xml:space="preserve">Наименование показателей, ед. измерения </t>
  </si>
  <si>
    <t>Относительное отклонение от планового значения</t>
  </si>
  <si>
    <t>Примечание (краткая информация об исполнении либо о причинах неисполнения)</t>
  </si>
  <si>
    <t>федеральный бюджет (средства поступающие в бюджет Астраханской области)</t>
  </si>
  <si>
    <t>федеральный бюджет (средства не поступающие в бюджет Астраханской области)</t>
  </si>
  <si>
    <t xml:space="preserve"> бюджет Астраханской области</t>
  </si>
  <si>
    <t>местные бюджеты</t>
  </si>
  <si>
    <t>внебюджетные источники</t>
  </si>
  <si>
    <t>получено</t>
  </si>
  <si>
    <t>освоено</t>
  </si>
  <si>
    <t>Государственная программа  « Содействие занятости населения Астраханской области»</t>
  </si>
  <si>
    <t>Цель. Содействие в трудоустройстве гражданам, ищущим работу, и обеспечение государственных гарантий в области содействия занятости населения</t>
  </si>
  <si>
    <t>1,1-1,5</t>
  </si>
  <si>
    <t>х</t>
  </si>
  <si>
    <t>x</t>
  </si>
  <si>
    <t xml:space="preserve">Коэффициент напряженности, чел. на 1 вак. </t>
  </si>
  <si>
    <t>0,8-1,5</t>
  </si>
  <si>
    <t xml:space="preserve">Подпрограмма  1. «Активная политика занятости населения и социальная поддержка безработных граждан» </t>
  </si>
  <si>
    <t>Цель подпрограммы. Сдерживание напряженности на рынке труда</t>
  </si>
  <si>
    <t>Задача 1. Содействие гражданам в трудоустройстве на постоянные и временные рабочие места</t>
  </si>
  <si>
    <t>Уровень трудоустройства, %</t>
  </si>
  <si>
    <t>1.1 . Содействие гражданам в поиске подходящей работы, а работодателям - в подборе необходимых работников</t>
  </si>
  <si>
    <t>Доля граждан, получивших услугу по содействию в поиске подходящей работы, в общем числе обратившихся за данной услугой, %</t>
  </si>
  <si>
    <t>1.2. Организация ярмарок вакансий и учебных рабочих мест</t>
  </si>
  <si>
    <t>Количество проведенных ярмарок, ед.</t>
  </si>
  <si>
    <t>1.3. Информирование населения и работодателей о положении на рынке труда в Астраханской области</t>
  </si>
  <si>
    <t>Количество информационных материалов, ед.</t>
  </si>
  <si>
    <t>1.4. Организация проведения оплачиваемых общественных работ</t>
  </si>
  <si>
    <t>Количество граждан, принявших участие в общественных работах, чел.</t>
  </si>
  <si>
    <t>1.5. Организация временного трудоустройства безработных граждан, испытывающих трудности в поиске работы</t>
  </si>
  <si>
    <t>Количество трудоустроенных граждан, чел.</t>
  </si>
  <si>
    <t>1.6. Организация временного трудоустройства несовершеннолетних граждан в возрасте от 14 до 18 лет в свободное от учебы время</t>
  </si>
  <si>
    <t>Количество трудоустроенных несовершеннолетних граждан, чел.</t>
  </si>
  <si>
    <t>1.7. Социальная адаптация безработных граждан на рынке труда, в том числе психологическая поддержка</t>
  </si>
  <si>
    <t>Количество безработных граждан, получивших услугу по социальной адаптации, чел.</t>
  </si>
  <si>
    <t>Количество безработных граждан, организовавших самозанятость, чел.</t>
  </si>
  <si>
    <t>1.9. Организация временного трудоустройства безработных граждан в возрасте от 18 до 20 лет, имеющих среднее  профессиональное образование и ищущих работу впервые</t>
  </si>
  <si>
    <t>Количество трудоустроен-ных, чел.</t>
  </si>
  <si>
    <t>1.10. Организация стажировок выпускников образовательных организаций</t>
  </si>
  <si>
    <t>Количество трудоустроенных выпускников, чел.</t>
  </si>
  <si>
    <t>1.11.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</si>
  <si>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Количество безработных граждан и членов их семей, переехавших и переселившихся в другую местность с целью трудоустройства, чел.</t>
  </si>
  <si>
    <t>1.12. Профессиональное обучение и дополнительное профессиональное образование безработных граждан, включая обучение в другой местности, в том числе освободившихся из мест лишения свободы и признанных в установленном порядке безработными гражданами</t>
  </si>
  <si>
    <t>Количество граждан, приступивших к обучению, чел.</t>
  </si>
  <si>
    <t>1.13.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</si>
  <si>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>Количество женщин и граждан пенсионного возраста, приступивших к обучению, чел.</t>
  </si>
  <si>
    <t>1.14. 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</si>
  <si>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Количество граждан, получивших услугу, чел.</t>
  </si>
  <si>
    <t>1.15. Услуги банка по мероприятиям активной политики занятости</t>
  </si>
  <si>
    <t>Охват участников мероприятий активной политики занятости, получающих материальную поддержку, услугами банка, %</t>
  </si>
  <si>
    <t>Задача 2. Укрепление материально-технической базы центров занятости</t>
  </si>
  <si>
    <t>Оснащенность центров занятости в соответствии с требованиями регламентов по оказанию государственных услуг, %</t>
  </si>
  <si>
    <t>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</t>
  </si>
  <si>
    <t>Оснащенность центров занятости в соответствии с требованиями пожарной, антитеррористической безопасности и доступности государственных услуг, %</t>
  </si>
  <si>
    <t>2.2. Обеспечение доступной среды для маломобильных групп населения и граждан с ограниченными возможностями</t>
  </si>
  <si>
    <t>Оснащенность центров занятости в соответствии с  требованиями к оказанию услуг маломобильным группам населения и гражданам с ограниченными возможностями (доступная среда), %</t>
  </si>
  <si>
    <t>Задача 3. Обеспечение социальной поддержки безработных граждан</t>
  </si>
  <si>
    <t>3.1. Выплата пособий по безработице, в том числе материальной помощи</t>
  </si>
  <si>
    <t xml:space="preserve">Количество получателей пособий по безработице, чел. </t>
  </si>
  <si>
    <t>3.2.Оформление безработным гражданам пенсий досрочно</t>
  </si>
  <si>
    <t>Количество граждан, направленных на пенсию досрочно, чел.</t>
  </si>
  <si>
    <t>3.3. Выплата стипендий в период прохождения профессионального обучения и получения дополнительного профессионального образования</t>
  </si>
  <si>
    <t>Количество получателей стипендий, чел.</t>
  </si>
  <si>
    <t>3.4. Оплата услуг почтовой связи и банковских услуг по мероприятиям социальной поддержки безработных граждан</t>
  </si>
  <si>
    <t>Количество получателей пособий и стипендий, чел.</t>
  </si>
  <si>
    <t>Уровень трудоустройства инвалидов, %</t>
  </si>
  <si>
    <t>Подпрограмма 2. Содействие в поиске работы незанятым инвалидам, нуждающимся в трудоустройстве, и сопровождение инвалидов молодого возраста при трудоустройстве»</t>
  </si>
  <si>
    <t>Цель подпрограммы.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</si>
  <si>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Напряженность на рынке труда граждан с ограниченными возможностями, чел. на 1 вак.</t>
  </si>
  <si>
    <t>1.1. Проведение социологических опросов в целях выявления потребности инвалидов в трудоустройстве и обучении</t>
  </si>
  <si>
    <t>Доля опрошенных инвалидов в общей численности инвалидов, обратившихся в органы службы занятости, %</t>
  </si>
  <si>
    <t>1.2. Содействие трудоустройству инвалидов на квотируемые рабочие места</t>
  </si>
  <si>
    <t xml:space="preserve">Доля инвалидов, трудоустроенных на вакансии, заявленные работодателями в счет квот, от общего числа инвалидов, обратившихся в службу занятости, % </t>
  </si>
  <si>
    <t>1.3. Взаимодействие с Общественной палатой Астраханской области, объединениями работодателей, обществами инвалидов</t>
  </si>
  <si>
    <t>Доля проведенных встреч по вопросам трудовой занятости инвалидов от числа необходимых, %</t>
  </si>
  <si>
    <t>1.4. Взаимодействие с федеральным казенным учреждением «Главное бюро медико-социальной экспертизы по Астраханской области» с целью выявления инвалидов, нуждающихся в трудоустройстве</t>
  </si>
  <si>
    <t>Доля опрошенных инвалидов от числа инвалидов, получивших индивидуальную программу реабилитации в текущем периоде, %</t>
  </si>
  <si>
    <t>1.5.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(противопоказанных) видов трудовой деятельности</t>
  </si>
  <si>
    <t>Доля инвалидов, которым организовано сопровождение при трудоустройстве, в числе инвалидов, которым показано сопровождение, согласно индивидуальной программе реабилитации или абилитации инвалида и обратившихся в службу занятости в поиске работы, %</t>
  </si>
  <si>
    <t>1.6. Организация профессионального обучения и дополнительного профессионального образования инвалидов (в том числе молодых), являющихся безработными</t>
  </si>
  <si>
    <t>Количество инвалидов, приступивших к обучению, чел.</t>
  </si>
  <si>
    <t>1.7. Осуществление информационного обеспечения в сфере сопровождаемого содействия занятости инвалидов</t>
  </si>
  <si>
    <t>Доля инвалидов, охваченных информированием о возможности сопровождения при трудоустройстве, в числе опрошенных инвалидов, нуждающихся в трудоустройстве, %</t>
  </si>
  <si>
    <t>1.8. Разработка и утверждение порядка осуществления деятельности по сопровождаемому содействию занятости инвалидов</t>
  </si>
  <si>
    <t>Количество утвержденных порядков, ед.</t>
  </si>
  <si>
    <t>1.9. Стимулирование создания и оснащения работодателями рабочих мест для трудоустройства инвалидов</t>
  </si>
  <si>
    <t>Количество созданных и оснащенных рабочих мест для трудоустройства инвалидов, ед.</t>
  </si>
  <si>
    <t>1.10.Стимулирование создания работодателями дополнительных рабочих мест для трудоустройства инвалидов сверх или помимо установленной квоты</t>
  </si>
  <si>
    <t>Количество трудоустроенных инвалидов на  дополнительные рабочие места сверх или помимо установленной квоты, чел.</t>
  </si>
  <si>
    <t>Задача 2.Обеспечение качества и доступности  государственных услуг молодым инвалидам по сопровождению  при содействии занятости</t>
  </si>
  <si>
    <t>Доля трудоустроенных инвалидов молодого возраста от числа молодых инвалидов, обратившихся за содействием в поиске работы в органы службы занятости, %</t>
  </si>
  <si>
    <t>2.1. Содействие молодым инвалидам в поиске работы</t>
  </si>
  <si>
    <t>Доля выпускников-инвалидов, получивших услуги в области содействия занятости населения, в общем числе выпускников - инвалидов, нуждающихся в трудоустройстве и обратившихся в службу занятости населения, %</t>
  </si>
  <si>
    <t xml:space="preserve">2.2 Организация мониторинга (анкетирования) потребности в трудоустройстве  незанятых молодых инвалидов, которым органами медико-социальной экспертизы              (далее - органы МСЭ) рекомендовано трудоустройство </t>
  </si>
  <si>
    <t xml:space="preserve">Доля опрошенных инвалидов молодого возраста от инвалидов молодого возраста, в отношении которых получены выписки                    из индивидуальных программ реабилитации или абилитации инвалидов, % </t>
  </si>
  <si>
    <t>2.3.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</t>
  </si>
  <si>
    <t>Наличие  банка данных о выпускниках из числа инвалидов, имеющих риск нетрудоустройства, да/нет</t>
  </si>
  <si>
    <t xml:space="preserve">2.4. Организация,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образования, информационно-методического сопровождения деятельности структурных подразделений образовательных организаций   по оказанию содействия в трудоустройстве выпускникам, из числа молодых инвалидов </t>
  </si>
  <si>
    <t xml:space="preserve">Доля выпускников  инвалидов, охваченных информационно-методическим сопровождением в целях содействия трудоустройству, % </t>
  </si>
  <si>
    <t>2.5. Размещение на информационных ресурсах образовательных организаций высшего  и профессионального образования информации об услугах службы занятости населения по содействию в трудоустройстве выпускников  из числа инвалидов</t>
  </si>
  <si>
    <t>Доля образовательных организаций высшего                            и профессионального образования, охваченных информированием об услугах службы занятости населения, %</t>
  </si>
  <si>
    <t>2.6.Организация  проведения методических семинаров по обучению специалистов службы занятости населения практике профориентационной деятельности с учетом  особенностей психологического статуса инвалидов и их личностной позиции в отношении поиска работы и трудоустройства</t>
  </si>
  <si>
    <t>Количество проведенных семинаров, ед.</t>
  </si>
  <si>
    <t>Задача 3 Повышение конкурентоспособности  и профессиональной мобильности молодых инвалидов на региональном  рынке труда</t>
  </si>
  <si>
    <t>Доля молодых инвалидов,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(противопоказанных) видов трудовой деятельности и потребностей рынка труда, в общем числе молодых инвалидов, обратившихся в центры занятости населения, %</t>
  </si>
  <si>
    <t>3.1. Организация профессиональной ориентации  молодых инвалидов, обратившихся в органы службы занятости населения</t>
  </si>
  <si>
    <t>Доля молодых инвалидов,  охваченных профориентационными мероприятиями от числа молодых инвалидов, обратившихся в органы службы занятости населения, %</t>
  </si>
  <si>
    <t xml:space="preserve">3.2. Предоставление услуг по социальной адаптации на рынке труда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</si>
  <si>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социальной адаптации от выпускников инвалидов, признанных  в установленном порядке безработными, %</t>
  </si>
  <si>
    <t xml:space="preserve">3.3. Предоставление услуг по психологической поддержке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</si>
  <si>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психологической поддержке, от выпускников инвалидов, признанных  в установленном порядке безработными, %</t>
  </si>
  <si>
    <t>3.4. Информационно - методическое сопровождение молодых инвалидов, получивших статус безработного, по вопросу организации собственного дела</t>
  </si>
  <si>
    <t xml:space="preserve">Доля молодых инвалидов, охваченных информационно - методическим сопровождением, от числа безработных молодых инвалидов, желающих организовать самозанятость, %  </t>
  </si>
  <si>
    <t>3.5. Организация специализированных ярмарок вакансий</t>
  </si>
  <si>
    <t>Количество проведенных ярмарок вакансий для инвалидов, ед.</t>
  </si>
  <si>
    <t>3.6.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«Абилимпикс»</t>
  </si>
  <si>
    <t>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«Абилимпикс», %</t>
  </si>
  <si>
    <t>Задача 4 государственной программы.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</t>
  </si>
  <si>
    <t>Доля граждан, получивших услуги в области содействия занятости населения, в общем числе обратившихся граждан, имеющих право на получение этих услуг, %</t>
  </si>
  <si>
    <t>Ведомственная целевая программа «Создание условий для обеспечения занятости населения Астраханской области»</t>
  </si>
  <si>
    <t>Мероприятие «Обеспечение деятельности агентства  по занятости населения Астраханской области и подведомственных ему учреждений»</t>
  </si>
  <si>
    <t>Итого по государственной программе, в том числе:</t>
  </si>
  <si>
    <t>капитальные вложения</t>
  </si>
  <si>
    <t>Государственный заказчик - координатор государственной программы                                                     Р.А. Азизов</t>
  </si>
  <si>
    <t xml:space="preserve">Отчет 
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</si>
  <si>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</si>
  <si>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Объем финансирования согласно бюджетной росписи</t>
  </si>
  <si>
    <t>Значение за  период, предшествующий реализации государственной программы</t>
  </si>
  <si>
    <t>Планируемое значение на отчетный период</t>
  </si>
  <si>
    <t xml:space="preserve">Фактическое значение за отчетный период </t>
  </si>
  <si>
    <t>Итого по подпрограмме 1, в том числе :</t>
  </si>
  <si>
    <t>Задача 1. Повышение трудовой занятости инвалидов</t>
  </si>
  <si>
    <t>Итого по подпрограмме 2, в том числе:</t>
  </si>
  <si>
    <t>Итого по ВЦП</t>
  </si>
  <si>
    <t>Задача 3 государственной программы. Сдерживание напряженности на рынке труда</t>
  </si>
  <si>
    <t>53,5-58,5</t>
  </si>
  <si>
    <t>49,2-51,5</t>
  </si>
  <si>
    <t>Задача 4 государственной 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</si>
  <si>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42,0 - 47,0</t>
  </si>
  <si>
    <t>42,0 -  47,0</t>
  </si>
  <si>
    <t>Показатель оценивается по итогам года</t>
  </si>
  <si>
    <t>1.8. Содействие самозанятости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безработными,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</t>
  </si>
  <si>
    <t>Показатель оценивается по итогам года. Опрос инвалидов ведется в постоянном режиме, при условии наличия контактных данных и согласия респондента</t>
  </si>
  <si>
    <t>Все опрошенные инвалиды проинформированы о возможности сопровождения при трудоустройстве</t>
  </si>
  <si>
    <t>Порядок осуществления деятельности по сопровождаемому содействию занятости инвалидов утвержден в 2017 году</t>
  </si>
  <si>
    <t>Услуги в области содействия занятости получили все выпускники -  инвалиды, обратившиеся в службу занятости населения</t>
  </si>
  <si>
    <t>Проказатель оценивается по итогам года</t>
  </si>
  <si>
    <t>Банк данных сформирован,  обновлятется по мере поступления информации о выпускниках</t>
  </si>
  <si>
    <t xml:space="preserve">Выпускники  инвалиды охвачены информационно-методическим сопровождением в целях содействия трудоустройству </t>
  </si>
  <si>
    <t>Образовательные организации высшего                            и профессионального образования охвачены информированием об услугах службы занятости населения</t>
  </si>
  <si>
    <t>Семинары проводятся по мере необходимости предоставления методических рекомендаций специалистам службы занятости населения</t>
  </si>
  <si>
    <t xml:space="preserve">Все безработные молодые инвалиды, желающие организовать самозанятость, охвачены информационно - методическим сопровождением  </t>
  </si>
  <si>
    <t>Численность лиц в возрасте 50-ти лет и старше, а также работников предпенсионного возраста,  прошедших профессиональное обучение и дополнительное профессиональное образование (нарастающим итогом)</t>
  </si>
  <si>
    <t>Итого по основному мероприятию</t>
  </si>
  <si>
    <t xml:space="preserve">1.1 Основное мероприятие по реализации регионального проекта «Разработка и реализация программы системной поддержки и повышения качества жизни граждан старшего поколения (Астраханская область)» в рамках национального проекта «Демография» </t>
  </si>
  <si>
    <t xml:space="preserve">1.2 Основное мероприятие по реализации регионального проекта «Содействие занятости женщин - создание условий дошкольного образования для детей в возрасте до трех лет  (Астраханская область)» в рамках национального проекта «Демография» </t>
  </si>
  <si>
    <t>Численность женщин, находящихся в отпуске по уходу за ребенком в возрасте до трех лет, а также женщин, имеющих детей  дошкольного возраста, не состоящих в трудовых отношениях и обратившихся в органы службы занятости, прошедших переобучение и повышение квалификации (нарастающим итогом)</t>
  </si>
  <si>
    <t>Участники  мероприятия проходят обучение в рамках реализации основных мероприятий  региональных проектов. Данное мероприятияе будет исключено из перечня мероприятий,  данной подпрограммы, начиная с 2020 года,  при внесении изменений в государственную программу.</t>
  </si>
  <si>
    <t>Доля численности граждан, которым назначено пособие по безработице, в общей численности граждан, обратившихся за содействием в поиске подходящей работы, %.</t>
  </si>
  <si>
    <t>Мероприятие носит заявительный характер.  Средства местных бюджетов и работодателей привлекались на выплату заработной платы участникам мероприятия. В связи с вводом ограничительных мер в период распространения новой коронавирусной инфекции  мероприятие  реализовывалось не в полном объеме.</t>
  </si>
  <si>
    <t xml:space="preserve">Мероприятие носит заявительный характер. Всем обратившимся за профессиональной ориентацией услуга была оказана </t>
  </si>
  <si>
    <t>Все граждане, имеющие право на получение  услуг в области содействия занятости населения и обратившиеся в службу занятости, эти услуги получили</t>
  </si>
  <si>
    <t>о реализации государственной программы «Содействие занятости населения Астраханской области» за 9 месяцев 2020 года</t>
  </si>
  <si>
    <t xml:space="preserve">В рамках регионального проекта 1182 человека  в возрасте 50-ти лет и старше, а также работника предпенсионного возраста  прошли обучение </t>
  </si>
  <si>
    <t>Мероприятие носит заявительный характер.  Средства местных бюджетов и работодателей привлекались на выплату заработной платы участникам.  В связи с вводом ограничительных мер в период распространения новой коронавирусной инфекции  мероприятие  реализовывалось не в полном объеме</t>
  </si>
  <si>
    <t xml:space="preserve">Мероприятие носит заявительный характер.Получили услугу по соцадаптации 3487 безработных граждан, в том числе 1658-психологическую поддержку. В связи с вводом ограничительных мер в период распространения новой коронавирусной инфекции  мероприятие  реализовывалось не в полном объеме. </t>
  </si>
  <si>
    <t>Мероприятие носит заявительный характер.108 безработных граждан организовали собственное дело, оформив государственную регистрацию. В связи с вводом ограничительных мер в период распространения новой коронавирусной инфекции  мероприятие  реализовывалось не в полном объеме</t>
  </si>
  <si>
    <t>Мероприятие носит заявительный характер, финансовая помощь в январе - сентябре не востребована.39 человек переехали в другую местность для трудоустройства по имеющимся у них профессиям</t>
  </si>
  <si>
    <t xml:space="preserve">Мероприятие носит заявительный характер. В рамках госпрограммы приступили к профессиональному обучению 469 безработных граждан, из них 448 в рамках данной подпрограммы.  В связи с вводом ограничительных мер в период распространения новой коронавирусной инфекции  мероприятие  реализовывалось не в полном объеме. </t>
  </si>
  <si>
    <t>Показатель обратного счета. На 01.10.2020 численность зареги-стрированных безработных граждан составила 39,8 тыс. чел. Ситуация на рынке труда Астраханской области в 2020 году характеризуется увеличением, начиная с апреля текущего года, обращений граждан в службу занятости населения и ростом  численности безработных, что является следствием распространения новой коронавирусной инфекции. Годовой показатель будет пересмотрен в следующей редакции ГП, исходя из ситуации на рынке труда</t>
  </si>
  <si>
    <t>Показатель обратного счета. На 01.10.2020 года на учете в органах СЗ состояли 41567 незанятых граждан, банк вакансий составил 11500 единиц. Годовой показатель будет пересмотрен в следующей редакции ГП, исходя из ситуации на рынке труда</t>
  </si>
  <si>
    <t>Трудоустроено 12080  ищущих работу граждан из 56484 граждан, обратившихся за содействием в поиске работы.  Годовой показатель будет пересмотрен в следующей редакции ГП, исходя из ситуации на рынке труда</t>
  </si>
  <si>
    <t>Проведено 133 ярмарки вакансий и учебных рабочих мест. В связи с вводом ограничительных мер в период распространения новой коронавирусной инфекции  мероприятие  реализовывалось не в полном объеме. По итогам года показатель будет выполнен</t>
  </si>
  <si>
    <t xml:space="preserve">Мероприятие носит заявительный характер.   В связи с вводом ограничительных мер в период распространения новой коронавирусной инфекции  мероприятие  реализовывалось не в полном объеме. </t>
  </si>
  <si>
    <t xml:space="preserve">Показатель обратного счета. Из 56484 граждан, обратившихся за содействием в поиске работы, 46401 - признан безработным.  Годовой показатель будет пересмотрен в следующей редакции ГП, исходя из ситуации на рынке труда. </t>
  </si>
  <si>
    <t>Социальные выплаты гражданам, признанным в установленном порядке безработными, осуществляются в полном объеме в  соответствии с постановлением  Правительства Российской Федерации от 27 марта 2020  № 346 «О размерах минимальной и максимальной величин пособия по безработице на 2020 год» с учетом всех внесенных изменений и постановлением Правительства Российской Федерации от 10 июня 2020  № 844 «О внесении изменений в некоторые акты Правительства Российской Федерации»</t>
  </si>
  <si>
    <t>Услугами почтовой связи и банковскими услугами воспользовались более 52,5 тыс.получателей пособий и стипендий. Размер оплаты услуг зависит от суммы перечислений, которая для каждого безработного гражданина рассчитывается индивидуально</t>
  </si>
  <si>
    <t xml:space="preserve">Мероприятие носит заявительный характер.  В  отчетном периоде в рамках данной подпрограммы 21 безработный инвалид направлен на курсовое обучение по направлениям:   водитель категории СЕ, электросварщик ручной сварки, основы бухучета, повар, основы предпринимательской деятельности. В связи с вводом ограничительных мер в период распространения новой коронавирусной инфекции  мероприятие  реализовывалось не в полном объеме.              </t>
  </si>
  <si>
    <t>Услуги по профессиональной ориентации получили 90% молодых инвалидов,  обратившихся в органы службы занятости населения (382 чел.)</t>
  </si>
  <si>
    <t xml:space="preserve">В  январе-сентябре 2020 года за содействием в службу занятости обратились 824 инвалида, 175 из них - трудоустроены. Годовой показатель будет пересмотрен в следующей редакции ГП, исходя из ситуации на рынке труда. </t>
  </si>
  <si>
    <t xml:space="preserve"> На квотируемые места трудоустроено 58 инвалидов из 824 обратившихся. В связи с вводом ограничительных мер в период распространения новой коронавирусной инфекции  мероприятие  реализовывалось не в полном объеме.              </t>
  </si>
  <si>
    <t xml:space="preserve">Оснащенность центров занятости в соответствии с требованиями регламентов по оказанию государственных услуг  составила 68,0%.   </t>
  </si>
  <si>
    <r>
      <t>Все необходимые встречи по вопросам трудовой занятости инвалидов проведены в рабочем порядке, проведено 4</t>
    </r>
    <r>
      <rPr>
        <sz val="14"/>
        <color indexed="8"/>
        <rFont val="Times New Roman"/>
        <family val="1"/>
        <charset val="204"/>
      </rPr>
      <t xml:space="preserve"> встречи</t>
    </r>
  </si>
  <si>
    <t>Мероприятие носит заявительный характер.  В связи с вводом ограничительных мер в период распространения новой коронавирусной инфекции  мероприятие  реализовывалось не в полном объеме. Годовой показатель будет пересмотрен в следующей редакции ГП с учетом потребности работодателей</t>
  </si>
  <si>
    <t xml:space="preserve">Показатель обратного счета. На 01.10.2020 года на учете в органах СЗ состояли 615 незанятых инвалидов, в базе вакансий было заявлено 826 мест для трудоустройства инвалидов. Годовой показатель будет пересмотрен в следующей редакции ГП, исходя из ситуации на рынке труда. </t>
  </si>
  <si>
    <t xml:space="preserve">При содействии службы занятости трудоустроено 82 инвалида молодого возраста из 423 молодых инвалидов, обратившихся в поиске подходящей работы. Годовой показатель будет пересмотрен в следующей редакции ГП, исходя из ситуации на рынке труда. </t>
  </si>
  <si>
    <t xml:space="preserve"> Услуга носит заявительный характер. Оказано содействие в профессиональном самоопределении 59%  молодых инвалидов, обратившихся в службу занятости  (250 чел.). В связи с вводом ограничительных мер в период распространения новой коронавирусной инфекции  мероприятие  реализовывалось не в полном объеме             </t>
  </si>
  <si>
    <t xml:space="preserve"> Услуга носит заявительный характер, 100,0%   инвалидов выпускников,    признанных в установленном порядке безработными, предоставили заявление на оказание услуги (получили услугу 5 чел)</t>
  </si>
  <si>
    <t xml:space="preserve"> Услуга носит заявительный характер, 100,0%   инвалидов выпускников,    признанных в установленном порядке безработными, предоставили заявление на оказание услуги (получили услугу 7 чел)</t>
  </si>
  <si>
    <t xml:space="preserve">Проведено 10 ярмарок вакансий и учебных рабочих мест для граждан с ограниченными возможностями. </t>
  </si>
  <si>
    <t>В  связи с переходом на ди-станционный режим работы, средства будут перераспределены на оборудование рабочих мест специалистов ЦЗН, в рамках мероприятя 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услуг). Годовой показатель будет пересмотрен в следующей редакции ГП</t>
  </si>
  <si>
    <t>В связи с вводом ограничительных мер в период распространения новой коронавирусной инфекции  мероприятие  реализовывалось не в полном объеме.  Годовой показатель будет пересмотрен в следующей редакции ГП с учетом потребности работодателей</t>
  </si>
  <si>
    <t>В рамках регионального проекта 91 женщина, находящаясяя в отпуске по уходу за ребенком в возрасте до трех лет, а также женщины, имеющие детей  дошкольного возраста, не состоящие в трудовых отношениях и обратившиеся в органы службы занятости прошли  обучение. В соответствии с соглашением, заключенным между Правительством Астраханской области и Рострудом, о снижении объема средств субсидии из федерального бюджета на организацию обучения данной категории граждан плановый показатель на 2020 год будет уменьшен до 88 человек.  Изменения  в паспорт регионального проекта будут внесены после внесения изменений в паспорт федерального проекта.</t>
  </si>
  <si>
    <t>Всем гражданам, обратившимся в органы службы занятости и имеющим право на получение услуги по содействию в поиске подходящей работы, услуга была оказана. В январе-сентябре 2020 года в службу занятости населения АО обратились в поиске работы около 56,5 тыс.граждан, что в 2,6 раза больше, чем в  январе-сентябре 2019 года (21,8 тыс.чел.). Предоставление услуги гражданам и работодателям будет продолжено в 4 квартале по мере их обращений</t>
  </si>
  <si>
    <t>Все участники  мероприятий активной политики занятости, получающие материальную поддержку,  воспользовались услугами банка . В 4 квартале будет продолжена реализация мероприятий активной политики занятости</t>
  </si>
  <si>
    <t>Выпущено, размещено и опубликовано 1354 информационных материала.  Часть размещенных информационных материалов не потребовала вложения финансовых средств.Мероприятие будет реализовываться в 4 квартале.</t>
  </si>
  <si>
    <t xml:space="preserve">В целях приведения в соответствие с техническими требованиями проведены мероприятия по техническому обслуживанию и диагностике автомобилей (мобильных центров), приобретение ГСМ, оплата за услуги по охране тревожной кнопки, пожарной сигнализации.  
В целях пожарной безопасности проводились:  работы по техническому обслуживанию и ремонту пожарной сигнализации,проверка работоспособности систем противопожарной защиты в 7 центрах занятости. Оплата услуг по сопровождению ПК «Катарсис» и «1С». Оплата услуг по аренде нежилого помещения  ОГКУ «ЦЗН Икрянинского района». За счет средств федерального бюджета приобретено 2 автомобиля для ОГКУ «Центр занятости Ахтубинского района» и ГКУ АО «Управление по техническому обеспечению АЗН АО».  Часть работ будет оплачена по факту выполнения  в 4 квартале 2020 года.
</t>
  </si>
  <si>
    <t>Уровень регистрируемой безработицы,%</t>
  </si>
  <si>
    <t xml:space="preserve">Задача 1 Государственной программы. 
Повышение конкурентоспособности на рынке труда граждан в возрасте  50-ти лет и старше и женщин, имеющих детей дошкольного возраста
</t>
  </si>
  <si>
    <t>Доля граждан, трудоустроенных в течение одного года после окон-чания обучения, в общей численности незанятых граждан в возрасте   50-ти лет и старше , а также работников предпенсионного возраста, прошедших профессиональное обучение и дополнительное профессиональное образование в отчетном году, %</t>
  </si>
  <si>
    <t>Доля занятых в численности граждан в возрасте 50-ти лет и старше, а также работников предпенсионного возраста, прошедших профессиональное обучение или получивших дополнительное профессиональное образование, %</t>
  </si>
  <si>
    <t>Доля женщин, приступивших к трудовой деятельности в общей численности прошедших профессиональное обучение и дополнительное профессиональное образование женщин, находящихся в отпуске по уходу за ребенком в возрасте до трех лет, а также женщин, имеющих детей дошкольного возраста, не состоящих в трудовых отношениях и обратившися в органы службы занятости, %</t>
  </si>
  <si>
    <t>Мероприятие носит заявительный характер. Средства местных бюджетов и работодателей привлекались на выплату заработной платы участникам мероприятия. Временно трудоустроены 6 безработных гражданина в возрасте от 18 до 20 лет, имеющих среднее профессиональное образование и ищущих работу впервые. В связи с вводом ограничительных мер в период распространения новой коронавирусной инфекции  мероприятие  реализовывалось не в полном объеме</t>
  </si>
  <si>
    <t>Доля работников, продолжающих осуществлять трудовую деятельность не менее года, в общей численности работников в возрасте 50-ти лет и старше , а также работников предпенсионного возраста, прошедших профессиональное обучение и дополнительное профессиональное образование в отчетном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</si>
</sst>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00"/>
    <numFmt numFmtId="165" formatCode="#,##0.0"/>
    <numFmt numFmtId="166" formatCode="0.0"/>
    <numFmt numFmtId="167" formatCode="#,##0.00000000000"/>
    <numFmt numFmtId="168" formatCode="#,##0.0000000"/>
    <numFmt numFmtId="169" formatCode="#,##0.000000"/>
    <numFmt numFmtId="170" formatCode="0.000000"/>
    <numFmt numFmtId="171" formatCode="#,##0.00000000"/>
    <numFmt numFmtId="172" formatCode="#,##0.000000000"/>
    <numFmt numFmtId="173" formatCode="#,##0.000000000000000"/>
    <numFmt numFmtId="174" formatCode="#,##0.00000000000000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0" xfId="0" applyFont="1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67" fontId="4" fillId="0" borderId="0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/>
    <xf numFmtId="4" fontId="5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/>
    <xf numFmtId="4" fontId="5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4" fontId="4" fillId="0" borderId="2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horizontal="left" vertical="center" wrapText="1"/>
    </xf>
    <xf numFmtId="16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" fontId="4" fillId="0" borderId="2" xfId="0" applyNumberFormat="1" applyFont="1" applyFill="1" applyBorder="1" applyAlignment="1">
      <alignment horizontal="justify" vertical="top" wrapText="1"/>
    </xf>
    <xf numFmtId="4" fontId="4" fillId="0" borderId="2" xfId="0" applyNumberFormat="1" applyFont="1" applyFill="1" applyBorder="1" applyAlignment="1">
      <alignment horizontal="justify" vertical="top"/>
    </xf>
    <xf numFmtId="4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4" fontId="9" fillId="0" borderId="0" xfId="0" applyNumberFormat="1" applyFont="1" applyFill="1"/>
    <xf numFmtId="4" fontId="4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/>
    <xf numFmtId="166" fontId="4" fillId="0" borderId="13" xfId="0" applyNumberFormat="1" applyFont="1" applyFill="1" applyBorder="1"/>
    <xf numFmtId="0" fontId="5" fillId="0" borderId="13" xfId="0" applyFont="1" applyFill="1" applyBorder="1"/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 wrapText="1"/>
    </xf>
    <xf numFmtId="165" fontId="4" fillId="0" borderId="13" xfId="0" applyNumberFormat="1" applyFont="1" applyFill="1" applyBorder="1"/>
    <xf numFmtId="0" fontId="5" fillId="0" borderId="13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166" fontId="10" fillId="0" borderId="13" xfId="0" applyNumberFormat="1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left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171" fontId="5" fillId="0" borderId="2" xfId="0" applyNumberFormat="1" applyFont="1" applyFill="1" applyBorder="1" applyAlignment="1">
      <alignment horizontal="center" vertical="top" wrapText="1"/>
    </xf>
    <xf numFmtId="174" fontId="1" fillId="0" borderId="13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/>
    <xf numFmtId="4" fontId="5" fillId="2" borderId="2" xfId="0" applyNumberFormat="1" applyFont="1" applyFill="1" applyBorder="1"/>
    <xf numFmtId="172" fontId="5" fillId="2" borderId="2" xfId="0" applyNumberFormat="1" applyFont="1" applyFill="1" applyBorder="1" applyAlignment="1">
      <alignment horizontal="center" vertical="top" wrapText="1"/>
    </xf>
    <xf numFmtId="170" fontId="5" fillId="2" borderId="13" xfId="0" applyNumberFormat="1" applyFont="1" applyFill="1" applyBorder="1" applyAlignment="1">
      <alignment vertical="center"/>
    </xf>
    <xf numFmtId="0" fontId="5" fillId="2" borderId="0" xfId="0" applyFont="1" applyFill="1"/>
    <xf numFmtId="4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173" fontId="2" fillId="2" borderId="2" xfId="0" applyNumberFormat="1" applyFont="1" applyFill="1" applyBorder="1" applyAlignment="1">
      <alignment horizontal="center" vertical="top" wrapText="1"/>
    </xf>
    <xf numFmtId="174" fontId="5" fillId="2" borderId="13" xfId="0" applyNumberFormat="1" applyFont="1" applyFill="1" applyBorder="1"/>
    <xf numFmtId="165" fontId="1" fillId="0" borderId="2" xfId="0" applyNumberFormat="1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1" fillId="0" borderId="5" xfId="0" applyNumberFormat="1" applyFont="1" applyFill="1" applyBorder="1" applyAlignment="1">
      <alignment horizontal="center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4" fontId="4" fillId="2" borderId="0" xfId="0" applyNumberFormat="1" applyFont="1" applyFill="1"/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4" fontId="9" fillId="2" borderId="0" xfId="0" applyNumberFormat="1" applyFont="1" applyFill="1"/>
    <xf numFmtId="4" fontId="7" fillId="2" borderId="0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top" wrapText="1"/>
    </xf>
    <xf numFmtId="4" fontId="4" fillId="2" borderId="10" xfId="0" applyNumberFormat="1" applyFont="1" applyFill="1" applyBorder="1" applyAlignment="1">
      <alignment horizontal="center" vertical="top" wrapText="1"/>
    </xf>
    <xf numFmtId="4" fontId="4" fillId="2" borderId="11" xfId="0" applyNumberFormat="1" applyFont="1" applyFill="1" applyBorder="1" applyAlignment="1">
      <alignment horizontal="center" vertical="top" wrapText="1"/>
    </xf>
    <xf numFmtId="4" fontId="4" fillId="2" borderId="12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top"/>
    </xf>
    <xf numFmtId="165" fontId="1" fillId="0" borderId="5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3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3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87</xdr:row>
      <xdr:rowOff>0</xdr:rowOff>
    </xdr:from>
    <xdr:to>
      <xdr:col>6</xdr:col>
      <xdr:colOff>220968</xdr:colOff>
      <xdr:row>87</xdr:row>
      <xdr:rowOff>9525</xdr:rowOff>
    </xdr:to>
    <xdr:pic>
      <xdr:nvPicPr>
        <xdr:cNvPr id="1724" name="Рисунок 1" descr="АЗИЗОВ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219656025"/>
          <a:ext cx="990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view="pageBreakPreview" zoomScale="59" zoomScaleNormal="100" zoomScaleSheetLayoutView="59" workbookViewId="0">
      <pane ySplit="6" topLeftCell="A82" activePane="bottomLeft" state="frozen"/>
      <selection pane="bottomLeft" activeCell="A85" sqref="A85"/>
    </sheetView>
  </sheetViews>
  <sheetFormatPr defaultColWidth="8.85546875" defaultRowHeight="18.75" x14ac:dyDescent="0.3"/>
  <cols>
    <col min="1" max="1" width="30.5703125" style="25" customWidth="1"/>
    <col min="2" max="2" width="16.28515625" style="104" customWidth="1"/>
    <col min="3" max="3" width="18.42578125" style="104" customWidth="1"/>
    <col min="4" max="4" width="16.85546875" style="104" customWidth="1"/>
    <col min="5" max="5" width="18.140625" style="104" customWidth="1"/>
    <col min="6" max="6" width="17.140625" style="104" customWidth="1"/>
    <col min="7" max="7" width="16.5703125" style="104" customWidth="1"/>
    <col min="8" max="9" width="6.5703125" style="104" customWidth="1"/>
    <col min="10" max="10" width="16.28515625" style="104" customWidth="1"/>
    <col min="11" max="11" width="17" style="104" customWidth="1"/>
    <col min="12" max="12" width="11.28515625" style="104" customWidth="1"/>
    <col min="13" max="13" width="13.28515625" style="104" customWidth="1"/>
    <col min="14" max="14" width="14.42578125" style="104" customWidth="1"/>
    <col min="15" max="15" width="13.7109375" style="104" customWidth="1"/>
    <col min="16" max="16" width="28.85546875" style="25" customWidth="1"/>
    <col min="17" max="17" width="13.7109375" style="2" customWidth="1"/>
    <col min="18" max="18" width="12" style="1" customWidth="1"/>
    <col min="19" max="19" width="13.5703125" style="1" customWidth="1"/>
    <col min="20" max="20" width="10.28515625" style="1" customWidth="1"/>
    <col min="21" max="21" width="47.5703125" style="3" customWidth="1"/>
    <col min="22" max="22" width="44" style="1" customWidth="1"/>
    <col min="23" max="23" width="22.7109375" style="1" customWidth="1"/>
    <col min="24" max="16384" width="8.85546875" style="1"/>
  </cols>
  <sheetData>
    <row r="1" spans="1:23" ht="17.25" customHeight="1" x14ac:dyDescent="0.3"/>
    <row r="2" spans="1:23" ht="13.5" customHeight="1" x14ac:dyDescent="0.3">
      <c r="A2" s="114" t="s">
        <v>128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4"/>
      <c r="U2" s="12"/>
    </row>
    <row r="3" spans="1:23" ht="21" customHeight="1" x14ac:dyDescent="0.3">
      <c r="A3" s="116" t="s">
        <v>166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5"/>
      <c r="U3" s="6" t="s">
        <v>0</v>
      </c>
    </row>
    <row r="4" spans="1:23" ht="15.75" customHeight="1" x14ac:dyDescent="0.3">
      <c r="A4" s="123" t="s">
        <v>1</v>
      </c>
      <c r="B4" s="129" t="s">
        <v>129</v>
      </c>
      <c r="C4" s="132" t="s">
        <v>130</v>
      </c>
      <c r="D4" s="125" t="s">
        <v>2</v>
      </c>
      <c r="E4" s="126"/>
      <c r="F4" s="117" t="s">
        <v>3</v>
      </c>
      <c r="G4" s="118"/>
      <c r="H4" s="118"/>
      <c r="I4" s="118"/>
      <c r="J4" s="118"/>
      <c r="K4" s="118"/>
      <c r="L4" s="118"/>
      <c r="M4" s="118"/>
      <c r="N4" s="118"/>
      <c r="O4" s="119"/>
      <c r="P4" s="123" t="s">
        <v>4</v>
      </c>
      <c r="Q4" s="124" t="s">
        <v>131</v>
      </c>
      <c r="R4" s="123" t="s">
        <v>132</v>
      </c>
      <c r="S4" s="123" t="s">
        <v>133</v>
      </c>
      <c r="T4" s="153" t="s">
        <v>5</v>
      </c>
      <c r="U4" s="152" t="s">
        <v>6</v>
      </c>
      <c r="V4" s="62"/>
    </row>
    <row r="5" spans="1:23" ht="212.25" customHeight="1" x14ac:dyDescent="0.3">
      <c r="A5" s="123"/>
      <c r="B5" s="130"/>
      <c r="C5" s="133"/>
      <c r="D5" s="127"/>
      <c r="E5" s="128"/>
      <c r="F5" s="117" t="s">
        <v>7</v>
      </c>
      <c r="G5" s="119"/>
      <c r="H5" s="120" t="s">
        <v>8</v>
      </c>
      <c r="I5" s="121"/>
      <c r="J5" s="122" t="s">
        <v>9</v>
      </c>
      <c r="K5" s="122"/>
      <c r="L5" s="122" t="s">
        <v>10</v>
      </c>
      <c r="M5" s="122"/>
      <c r="N5" s="122" t="s">
        <v>11</v>
      </c>
      <c r="O5" s="122"/>
      <c r="P5" s="123"/>
      <c r="Q5" s="124"/>
      <c r="R5" s="123"/>
      <c r="S5" s="123"/>
      <c r="T5" s="154"/>
      <c r="U5" s="152"/>
      <c r="V5" s="62"/>
    </row>
    <row r="6" spans="1:23" ht="60.75" customHeight="1" x14ac:dyDescent="0.3">
      <c r="A6" s="123"/>
      <c r="B6" s="131"/>
      <c r="C6" s="134"/>
      <c r="D6" s="106" t="s">
        <v>12</v>
      </c>
      <c r="E6" s="106" t="s">
        <v>13</v>
      </c>
      <c r="F6" s="106" t="s">
        <v>12</v>
      </c>
      <c r="G6" s="106" t="s">
        <v>13</v>
      </c>
      <c r="H6" s="106" t="s">
        <v>12</v>
      </c>
      <c r="I6" s="106" t="s">
        <v>13</v>
      </c>
      <c r="J6" s="106" t="s">
        <v>12</v>
      </c>
      <c r="K6" s="106" t="s">
        <v>13</v>
      </c>
      <c r="L6" s="106" t="s">
        <v>12</v>
      </c>
      <c r="M6" s="106" t="s">
        <v>13</v>
      </c>
      <c r="N6" s="106" t="s">
        <v>12</v>
      </c>
      <c r="O6" s="106" t="s">
        <v>13</v>
      </c>
      <c r="P6" s="123"/>
      <c r="Q6" s="124"/>
      <c r="R6" s="123"/>
      <c r="S6" s="123"/>
      <c r="T6" s="155"/>
      <c r="U6" s="152"/>
      <c r="V6" s="62"/>
    </row>
    <row r="7" spans="1:23" ht="28.5" customHeight="1" x14ac:dyDescent="0.3">
      <c r="A7" s="157" t="s">
        <v>14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9"/>
      <c r="V7" s="62"/>
    </row>
    <row r="8" spans="1:23" ht="294.75" customHeight="1" x14ac:dyDescent="0.3">
      <c r="A8" s="15" t="s">
        <v>15</v>
      </c>
      <c r="B8" s="106">
        <f>B9+B21+B50+B81</f>
        <v>657373.6</v>
      </c>
      <c r="C8" s="106">
        <f>C9+C21+C50+C81</f>
        <v>1677772.2999999998</v>
      </c>
      <c r="D8" s="106">
        <f>F8+J8+L8+N8</f>
        <v>1430297.8408500003</v>
      </c>
      <c r="E8" s="106">
        <f>G8+K8+M8+O8</f>
        <v>1415371.30642</v>
      </c>
      <c r="F8" s="106">
        <f t="shared" ref="F8:O8" si="0">F9+F21+F50+F81</f>
        <v>1262333.9642441277</v>
      </c>
      <c r="G8" s="106">
        <f t="shared" si="0"/>
        <v>1259229.2202880173</v>
      </c>
      <c r="H8" s="106">
        <f t="shared" si="0"/>
        <v>0</v>
      </c>
      <c r="I8" s="106">
        <f t="shared" si="0"/>
        <v>0</v>
      </c>
      <c r="J8" s="106">
        <f t="shared" si="0"/>
        <v>149307.10660587257</v>
      </c>
      <c r="K8" s="106">
        <f t="shared" si="0"/>
        <v>137485.31613198281</v>
      </c>
      <c r="L8" s="106">
        <f t="shared" si="0"/>
        <v>3826</v>
      </c>
      <c r="M8" s="106">
        <f t="shared" si="0"/>
        <v>3826</v>
      </c>
      <c r="N8" s="106">
        <f t="shared" si="0"/>
        <v>14830.77</v>
      </c>
      <c r="O8" s="106">
        <f t="shared" si="0"/>
        <v>14830.77</v>
      </c>
      <c r="P8" s="22" t="s">
        <v>201</v>
      </c>
      <c r="Q8" s="24">
        <v>1</v>
      </c>
      <c r="R8" s="22" t="s">
        <v>16</v>
      </c>
      <c r="S8" s="22">
        <v>7.9</v>
      </c>
      <c r="T8" s="22">
        <f>1.5-S8</f>
        <v>-6.4</v>
      </c>
      <c r="U8" s="47" t="s">
        <v>173</v>
      </c>
      <c r="V8" s="77"/>
      <c r="W8" s="26"/>
    </row>
    <row r="9" spans="1:23" ht="324.75" customHeight="1" x14ac:dyDescent="0.3">
      <c r="A9" s="142" t="s">
        <v>202</v>
      </c>
      <c r="B9" s="132">
        <f>B13+B16</f>
        <v>47794.5</v>
      </c>
      <c r="C9" s="132">
        <f>C13+C16</f>
        <v>47794.5</v>
      </c>
      <c r="D9" s="132">
        <f>F9+H9+J9+L9+N9</f>
        <v>11501.106589999998</v>
      </c>
      <c r="E9" s="132">
        <f>G9+I9+K9+M9+O9</f>
        <v>10189.1849</v>
      </c>
      <c r="F9" s="132">
        <f>F14+F17</f>
        <v>11156.073394127445</v>
      </c>
      <c r="G9" s="132">
        <f>G14+G17</f>
        <v>9883.5095180171975</v>
      </c>
      <c r="H9" s="132">
        <f t="shared" ref="H9:O9" si="1">H13</f>
        <v>0</v>
      </c>
      <c r="I9" s="132">
        <f t="shared" si="1"/>
        <v>0</v>
      </c>
      <c r="J9" s="132">
        <f>J14+J17</f>
        <v>345.03319587255334</v>
      </c>
      <c r="K9" s="132">
        <f>K14+K17</f>
        <v>305.67538198280181</v>
      </c>
      <c r="L9" s="132">
        <f t="shared" si="1"/>
        <v>0</v>
      </c>
      <c r="M9" s="132">
        <f t="shared" si="1"/>
        <v>0</v>
      </c>
      <c r="N9" s="132">
        <f t="shared" si="1"/>
        <v>0</v>
      </c>
      <c r="O9" s="132">
        <f t="shared" si="1"/>
        <v>0</v>
      </c>
      <c r="P9" s="22" t="s">
        <v>207</v>
      </c>
      <c r="Q9" s="24" t="s">
        <v>17</v>
      </c>
      <c r="R9" s="13">
        <v>85</v>
      </c>
      <c r="S9" s="22" t="s">
        <v>17</v>
      </c>
      <c r="T9" s="14" t="s">
        <v>17</v>
      </c>
      <c r="U9" s="14" t="s">
        <v>144</v>
      </c>
      <c r="V9" s="62"/>
    </row>
    <row r="10" spans="1:23" ht="332.25" customHeight="1" x14ac:dyDescent="0.3">
      <c r="A10" s="160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22" t="s">
        <v>203</v>
      </c>
      <c r="Q10" s="24" t="s">
        <v>17</v>
      </c>
      <c r="R10" s="13">
        <v>85</v>
      </c>
      <c r="S10" s="22" t="s">
        <v>17</v>
      </c>
      <c r="T10" s="14" t="s">
        <v>17</v>
      </c>
      <c r="U10" s="14" t="s">
        <v>144</v>
      </c>
      <c r="V10" s="62"/>
    </row>
    <row r="11" spans="1:23" ht="245.25" customHeight="1" x14ac:dyDescent="0.3">
      <c r="A11" s="160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22" t="s">
        <v>204</v>
      </c>
      <c r="Q11" s="24" t="s">
        <v>17</v>
      </c>
      <c r="R11" s="13">
        <v>85</v>
      </c>
      <c r="S11" s="22" t="s">
        <v>17</v>
      </c>
      <c r="T11" s="14" t="s">
        <v>17</v>
      </c>
      <c r="U11" s="14" t="s">
        <v>144</v>
      </c>
      <c r="V11" s="62"/>
    </row>
    <row r="12" spans="1:23" ht="409.5" customHeight="1" x14ac:dyDescent="0.3">
      <c r="A12" s="160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80" t="s">
        <v>205</v>
      </c>
      <c r="Q12" s="82" t="s">
        <v>17</v>
      </c>
      <c r="R12" s="101">
        <v>85</v>
      </c>
      <c r="S12" s="80" t="s">
        <v>17</v>
      </c>
      <c r="T12" s="80" t="s">
        <v>17</v>
      </c>
      <c r="U12" s="80" t="s">
        <v>144</v>
      </c>
      <c r="V12" s="62"/>
    </row>
    <row r="13" spans="1:23" ht="310.5" customHeight="1" x14ac:dyDescent="0.3">
      <c r="A13" s="27" t="s">
        <v>158</v>
      </c>
      <c r="B13" s="106">
        <v>32881.199999999997</v>
      </c>
      <c r="C13" s="106">
        <v>32881.199999999997</v>
      </c>
      <c r="D13" s="106">
        <f>F13+H13+J13+L13+N13</f>
        <v>6545.6489000000001</v>
      </c>
      <c r="E13" s="106">
        <f>G13+I13+K13+M13+O13</f>
        <v>5764.6365699999997</v>
      </c>
      <c r="F13" s="106">
        <v>6349.2794340400587</v>
      </c>
      <c r="G13" s="106">
        <v>5591.697637214168</v>
      </c>
      <c r="H13" s="106">
        <v>0</v>
      </c>
      <c r="I13" s="106">
        <v>0</v>
      </c>
      <c r="J13" s="106">
        <v>196.36946595994101</v>
      </c>
      <c r="K13" s="106">
        <v>172.93893278583164</v>
      </c>
      <c r="L13" s="106">
        <v>0</v>
      </c>
      <c r="M13" s="106">
        <v>0</v>
      </c>
      <c r="N13" s="106">
        <v>0</v>
      </c>
      <c r="O13" s="106">
        <v>0</v>
      </c>
      <c r="P13" s="22" t="s">
        <v>156</v>
      </c>
      <c r="Q13" s="24" t="s">
        <v>18</v>
      </c>
      <c r="R13" s="13">
        <v>768</v>
      </c>
      <c r="S13" s="13">
        <v>1182</v>
      </c>
      <c r="T13" s="22">
        <f>S13/R13*100-100</f>
        <v>53.90625</v>
      </c>
      <c r="U13" s="43" t="s">
        <v>167</v>
      </c>
      <c r="V13" s="86"/>
    </row>
    <row r="14" spans="1:23" s="92" customFormat="1" ht="40.5" customHeight="1" x14ac:dyDescent="0.3">
      <c r="A14" s="93" t="s">
        <v>157</v>
      </c>
      <c r="B14" s="94">
        <f>B13</f>
        <v>32881.199999999997</v>
      </c>
      <c r="C14" s="94">
        <f>C13</f>
        <v>32881.199999999997</v>
      </c>
      <c r="D14" s="94">
        <f>F14+H14+J14+L14+N14</f>
        <v>6545.6489000000001</v>
      </c>
      <c r="E14" s="94">
        <f>G14+I14+K14+M14+O14</f>
        <v>5764.6365699999997</v>
      </c>
      <c r="F14" s="94">
        <f t="shared" ref="F14:O14" si="2">F13</f>
        <v>6349.2794340400587</v>
      </c>
      <c r="G14" s="94">
        <f t="shared" si="2"/>
        <v>5591.697637214168</v>
      </c>
      <c r="H14" s="94">
        <f t="shared" si="2"/>
        <v>0</v>
      </c>
      <c r="I14" s="94">
        <f t="shared" si="2"/>
        <v>0</v>
      </c>
      <c r="J14" s="94">
        <f t="shared" si="2"/>
        <v>196.36946595994101</v>
      </c>
      <c r="K14" s="94">
        <f t="shared" si="2"/>
        <v>172.93893278583164</v>
      </c>
      <c r="L14" s="94">
        <f t="shared" si="2"/>
        <v>0</v>
      </c>
      <c r="M14" s="94">
        <f t="shared" si="2"/>
        <v>0</v>
      </c>
      <c r="N14" s="94">
        <f t="shared" si="2"/>
        <v>0</v>
      </c>
      <c r="O14" s="94">
        <f t="shared" si="2"/>
        <v>0</v>
      </c>
      <c r="P14" s="94"/>
      <c r="Q14" s="95"/>
      <c r="R14" s="94"/>
      <c r="S14" s="94"/>
      <c r="T14" s="94"/>
      <c r="U14" s="96"/>
      <c r="V14" s="97"/>
    </row>
    <row r="15" spans="1:23" s="28" customFormat="1" ht="23.25" customHeight="1" x14ac:dyDescent="0.3">
      <c r="A15" s="27" t="s">
        <v>126</v>
      </c>
      <c r="B15" s="94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17"/>
      <c r="Q15" s="18"/>
      <c r="R15" s="17"/>
      <c r="S15" s="17"/>
      <c r="T15" s="17"/>
      <c r="U15" s="18"/>
      <c r="V15" s="64"/>
    </row>
    <row r="16" spans="1:23" ht="369.75" customHeight="1" x14ac:dyDescent="0.3">
      <c r="A16" s="81" t="s">
        <v>159</v>
      </c>
      <c r="B16" s="107">
        <v>14913.3</v>
      </c>
      <c r="C16" s="107">
        <v>14913.3</v>
      </c>
      <c r="D16" s="107">
        <f>F16+H16+J16+L16+N16</f>
        <v>4955.4576899999993</v>
      </c>
      <c r="E16" s="107">
        <f>G16+I16+K16+M16+O16</f>
        <v>4424.5483299999996</v>
      </c>
      <c r="F16" s="107">
        <v>4806.7939600873869</v>
      </c>
      <c r="G16" s="107">
        <v>4291.8118808030295</v>
      </c>
      <c r="H16" s="107">
        <v>0</v>
      </c>
      <c r="I16" s="107">
        <v>0</v>
      </c>
      <c r="J16" s="107">
        <v>148.66372991261233</v>
      </c>
      <c r="K16" s="107">
        <v>132.73644919697017</v>
      </c>
      <c r="L16" s="107">
        <v>0</v>
      </c>
      <c r="M16" s="107">
        <v>0</v>
      </c>
      <c r="N16" s="107">
        <v>0</v>
      </c>
      <c r="O16" s="107">
        <v>0</v>
      </c>
      <c r="P16" s="80" t="s">
        <v>160</v>
      </c>
      <c r="Q16" s="82" t="s">
        <v>17</v>
      </c>
      <c r="R16" s="101">
        <v>260</v>
      </c>
      <c r="S16" s="101">
        <v>91</v>
      </c>
      <c r="T16" s="101">
        <f>S16/R16*100-100</f>
        <v>-65</v>
      </c>
      <c r="U16" s="82" t="s">
        <v>196</v>
      </c>
      <c r="V16" s="48"/>
    </row>
    <row r="17" spans="1:23" s="28" customFormat="1" ht="35.25" customHeight="1" x14ac:dyDescent="0.3">
      <c r="A17" s="27" t="s">
        <v>157</v>
      </c>
      <c r="B17" s="94">
        <f>B16</f>
        <v>14913.3</v>
      </c>
      <c r="C17" s="94">
        <f>C16</f>
        <v>14913.3</v>
      </c>
      <c r="D17" s="94">
        <f>F17+H17+J17+L17+N17</f>
        <v>4955.4576899999993</v>
      </c>
      <c r="E17" s="94">
        <f>G17+I17+K17+M17+O17</f>
        <v>4424.5483299999996</v>
      </c>
      <c r="F17" s="94">
        <f t="shared" ref="F17:O17" si="3">F16</f>
        <v>4806.7939600873869</v>
      </c>
      <c r="G17" s="94">
        <f t="shared" si="3"/>
        <v>4291.8118808030295</v>
      </c>
      <c r="H17" s="94">
        <f t="shared" si="3"/>
        <v>0</v>
      </c>
      <c r="I17" s="94">
        <f t="shared" si="3"/>
        <v>0</v>
      </c>
      <c r="J17" s="94">
        <f t="shared" si="3"/>
        <v>148.66372991261233</v>
      </c>
      <c r="K17" s="94">
        <f t="shared" si="3"/>
        <v>132.73644919697017</v>
      </c>
      <c r="L17" s="94">
        <f t="shared" si="3"/>
        <v>0</v>
      </c>
      <c r="M17" s="94">
        <f t="shared" si="3"/>
        <v>0</v>
      </c>
      <c r="N17" s="94">
        <f t="shared" si="3"/>
        <v>0</v>
      </c>
      <c r="O17" s="94">
        <f t="shared" si="3"/>
        <v>0</v>
      </c>
      <c r="P17" s="17"/>
      <c r="Q17" s="18"/>
      <c r="R17" s="17"/>
      <c r="S17" s="17"/>
      <c r="T17" s="17"/>
      <c r="U17" s="18"/>
      <c r="V17" s="64"/>
    </row>
    <row r="18" spans="1:23" s="28" customFormat="1" ht="18.75" customHeight="1" x14ac:dyDescent="0.3">
      <c r="A18" s="27" t="s">
        <v>126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17"/>
      <c r="Q18" s="18"/>
      <c r="R18" s="17"/>
      <c r="S18" s="17"/>
      <c r="T18" s="17"/>
      <c r="U18" s="18"/>
      <c r="V18" s="64"/>
    </row>
    <row r="19" spans="1:23" ht="138" customHeight="1" x14ac:dyDescent="0.3">
      <c r="A19" s="15" t="s">
        <v>138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22" t="s">
        <v>19</v>
      </c>
      <c r="Q19" s="21">
        <v>0.8</v>
      </c>
      <c r="R19" s="22" t="s">
        <v>20</v>
      </c>
      <c r="S19" s="13">
        <v>3.6</v>
      </c>
      <c r="T19" s="13">
        <f>1.5-S19</f>
        <v>-2.1</v>
      </c>
      <c r="U19" s="58" t="s">
        <v>174</v>
      </c>
      <c r="V19" s="62"/>
    </row>
    <row r="20" spans="1:23" s="29" customFormat="1" ht="25.5" customHeight="1" x14ac:dyDescent="0.25">
      <c r="A20" s="156" t="s">
        <v>21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65"/>
    </row>
    <row r="21" spans="1:23" ht="135" customHeight="1" x14ac:dyDescent="0.3">
      <c r="A21" s="15" t="s">
        <v>22</v>
      </c>
      <c r="B21" s="106">
        <f t="shared" ref="B21:O21" si="4">B22+B39+B43</f>
        <v>466807.1</v>
      </c>
      <c r="C21" s="106">
        <f t="shared" si="4"/>
        <v>1486409.5700099999</v>
      </c>
      <c r="D21" s="106">
        <f>F21+H21+J21+L21+N21</f>
        <v>1294338.5498800003</v>
      </c>
      <c r="E21" s="106">
        <f>G21+I21+K21+M21+O21</f>
        <v>1290006.06323</v>
      </c>
      <c r="F21" s="106">
        <f t="shared" si="4"/>
        <v>1251177.8908500003</v>
      </c>
      <c r="G21" s="106">
        <f t="shared" si="4"/>
        <v>1249345.71077</v>
      </c>
      <c r="H21" s="106">
        <f t="shared" si="4"/>
        <v>0</v>
      </c>
      <c r="I21" s="106">
        <f t="shared" si="4"/>
        <v>0</v>
      </c>
      <c r="J21" s="106">
        <f t="shared" si="4"/>
        <v>24503.889029999998</v>
      </c>
      <c r="K21" s="106">
        <f t="shared" si="4"/>
        <v>22003.582460000001</v>
      </c>
      <c r="L21" s="106">
        <f t="shared" si="4"/>
        <v>3826</v>
      </c>
      <c r="M21" s="106">
        <f t="shared" si="4"/>
        <v>3826</v>
      </c>
      <c r="N21" s="106">
        <f t="shared" si="4"/>
        <v>14830.77</v>
      </c>
      <c r="O21" s="106">
        <f t="shared" si="4"/>
        <v>14830.77</v>
      </c>
      <c r="P21" s="22" t="s">
        <v>19</v>
      </c>
      <c r="Q21" s="21">
        <v>0.8</v>
      </c>
      <c r="R21" s="22" t="s">
        <v>20</v>
      </c>
      <c r="S21" s="13">
        <v>3.6</v>
      </c>
      <c r="T21" s="13">
        <f>1.5-S21</f>
        <v>-2.1</v>
      </c>
      <c r="U21" s="47" t="s">
        <v>174</v>
      </c>
      <c r="V21" s="70"/>
      <c r="W21" s="26"/>
    </row>
    <row r="22" spans="1:23" ht="117" customHeight="1" x14ac:dyDescent="0.3">
      <c r="A22" s="15" t="s">
        <v>23</v>
      </c>
      <c r="B22" s="106">
        <f>SUM(B23:B38)</f>
        <v>40612.799999999996</v>
      </c>
      <c r="C22" s="106">
        <f>SUM(C23:C38)</f>
        <v>40612.799999999996</v>
      </c>
      <c r="D22" s="106">
        <f>F22+H22+J22+L22+N22</f>
        <v>41662.155809999997</v>
      </c>
      <c r="E22" s="106">
        <f>G22+I22+K22+M22+O22</f>
        <v>39300.767160000003</v>
      </c>
      <c r="F22" s="106">
        <f t="shared" ref="F22:O22" si="5">SUM(F23:F38)</f>
        <v>0</v>
      </c>
      <c r="G22" s="106">
        <f t="shared" si="5"/>
        <v>0</v>
      </c>
      <c r="H22" s="106">
        <f t="shared" si="5"/>
        <v>0</v>
      </c>
      <c r="I22" s="106">
        <f t="shared" si="5"/>
        <v>0</v>
      </c>
      <c r="J22" s="106">
        <f t="shared" si="5"/>
        <v>23005.38581</v>
      </c>
      <c r="K22" s="106">
        <f t="shared" si="5"/>
        <v>20643.997160000003</v>
      </c>
      <c r="L22" s="106">
        <f t="shared" si="5"/>
        <v>3826</v>
      </c>
      <c r="M22" s="106">
        <f t="shared" si="5"/>
        <v>3826</v>
      </c>
      <c r="N22" s="106">
        <f t="shared" si="5"/>
        <v>14830.77</v>
      </c>
      <c r="O22" s="106">
        <f t="shared" si="5"/>
        <v>14830.77</v>
      </c>
      <c r="P22" s="22" t="s">
        <v>24</v>
      </c>
      <c r="Q22" s="21">
        <v>56.4</v>
      </c>
      <c r="R22" s="22" t="s">
        <v>139</v>
      </c>
      <c r="S22" s="13">
        <v>21.4</v>
      </c>
      <c r="T22" s="13">
        <f>53.5-S22</f>
        <v>32.1</v>
      </c>
      <c r="U22" s="47" t="s">
        <v>175</v>
      </c>
      <c r="V22" s="48"/>
    </row>
    <row r="23" spans="1:23" ht="250.5" customHeight="1" x14ac:dyDescent="0.3">
      <c r="A23" s="30" t="s">
        <v>25</v>
      </c>
      <c r="B23" s="106">
        <v>2000</v>
      </c>
      <c r="C23" s="106">
        <v>2000</v>
      </c>
      <c r="D23" s="106">
        <f>J23+L23+N23</f>
        <v>1157.9619</v>
      </c>
      <c r="E23" s="106">
        <f>K23+M23+O23</f>
        <v>1028.8239000000001</v>
      </c>
      <c r="F23" s="106">
        <v>0</v>
      </c>
      <c r="G23" s="106">
        <v>0</v>
      </c>
      <c r="H23" s="106">
        <v>0</v>
      </c>
      <c r="I23" s="106">
        <v>0</v>
      </c>
      <c r="J23" s="106">
        <v>1157.9619</v>
      </c>
      <c r="K23" s="106">
        <v>1028.8239000000001</v>
      </c>
      <c r="L23" s="106">
        <v>0</v>
      </c>
      <c r="M23" s="106">
        <v>0</v>
      </c>
      <c r="N23" s="106">
        <v>0</v>
      </c>
      <c r="O23" s="106">
        <v>0</v>
      </c>
      <c r="P23" s="22" t="s">
        <v>26</v>
      </c>
      <c r="Q23" s="21">
        <v>100</v>
      </c>
      <c r="R23" s="13">
        <v>100</v>
      </c>
      <c r="S23" s="13">
        <v>100</v>
      </c>
      <c r="T23" s="13">
        <f>S23-R23</f>
        <v>0</v>
      </c>
      <c r="U23" s="69" t="s">
        <v>197</v>
      </c>
      <c r="V23" s="70"/>
    </row>
    <row r="24" spans="1:23" ht="150" customHeight="1" x14ac:dyDescent="0.3">
      <c r="A24" s="15" t="s">
        <v>27</v>
      </c>
      <c r="B24" s="106">
        <v>200</v>
      </c>
      <c r="C24" s="106">
        <v>200</v>
      </c>
      <c r="D24" s="106">
        <f t="shared" ref="D24:E28" si="6">J24+L24+N24</f>
        <v>45.353000000000002</v>
      </c>
      <c r="E24" s="106">
        <f t="shared" si="6"/>
        <v>45.353000000000002</v>
      </c>
      <c r="F24" s="106">
        <v>0</v>
      </c>
      <c r="G24" s="106">
        <v>0</v>
      </c>
      <c r="H24" s="106">
        <v>0</v>
      </c>
      <c r="I24" s="106">
        <v>0</v>
      </c>
      <c r="J24" s="106">
        <v>45.353000000000002</v>
      </c>
      <c r="K24" s="106">
        <v>45.353000000000002</v>
      </c>
      <c r="L24" s="106">
        <v>0</v>
      </c>
      <c r="M24" s="106">
        <v>0</v>
      </c>
      <c r="N24" s="106">
        <v>0</v>
      </c>
      <c r="O24" s="106">
        <v>0</v>
      </c>
      <c r="P24" s="22" t="s">
        <v>28</v>
      </c>
      <c r="Q24" s="21">
        <v>225</v>
      </c>
      <c r="R24" s="13">
        <v>200</v>
      </c>
      <c r="S24" s="13">
        <v>133</v>
      </c>
      <c r="T24" s="13">
        <f t="shared" ref="T24:T30" si="7">S24/R24*100-100</f>
        <v>-33.5</v>
      </c>
      <c r="U24" s="14" t="s">
        <v>176</v>
      </c>
      <c r="V24" s="66"/>
    </row>
    <row r="25" spans="1:23" ht="117" customHeight="1" x14ac:dyDescent="0.3">
      <c r="A25" s="15" t="s">
        <v>29</v>
      </c>
      <c r="B25" s="106">
        <v>700</v>
      </c>
      <c r="C25" s="106">
        <v>700</v>
      </c>
      <c r="D25" s="106">
        <f t="shared" si="6"/>
        <v>405.44911999999999</v>
      </c>
      <c r="E25" s="106">
        <f t="shared" si="6"/>
        <v>319.58407</v>
      </c>
      <c r="F25" s="106">
        <v>0</v>
      </c>
      <c r="G25" s="106">
        <v>0</v>
      </c>
      <c r="H25" s="106">
        <v>0</v>
      </c>
      <c r="I25" s="106">
        <v>0</v>
      </c>
      <c r="J25" s="106">
        <v>405.44911999999999</v>
      </c>
      <c r="K25" s="106">
        <v>319.58407</v>
      </c>
      <c r="L25" s="106">
        <v>0</v>
      </c>
      <c r="M25" s="106">
        <v>0</v>
      </c>
      <c r="N25" s="106">
        <v>0</v>
      </c>
      <c r="O25" s="106">
        <v>0</v>
      </c>
      <c r="P25" s="22" t="s">
        <v>30</v>
      </c>
      <c r="Q25" s="21">
        <v>1000</v>
      </c>
      <c r="R25" s="13">
        <v>1050</v>
      </c>
      <c r="S25" s="13">
        <v>1354</v>
      </c>
      <c r="T25" s="21">
        <f t="shared" si="7"/>
        <v>28.952380952380963</v>
      </c>
      <c r="U25" s="69" t="s">
        <v>199</v>
      </c>
      <c r="V25" s="66"/>
    </row>
    <row r="26" spans="1:23" ht="177.75" customHeight="1" x14ac:dyDescent="0.3">
      <c r="A26" s="15" t="s">
        <v>31</v>
      </c>
      <c r="B26" s="106">
        <v>1050</v>
      </c>
      <c r="C26" s="106">
        <v>1556.9</v>
      </c>
      <c r="D26" s="106">
        <f t="shared" si="6"/>
        <v>16952.02043</v>
      </c>
      <c r="E26" s="106">
        <f>K26+M26+O26</f>
        <v>16858.328430000001</v>
      </c>
      <c r="F26" s="106">
        <v>0</v>
      </c>
      <c r="G26" s="106">
        <v>0</v>
      </c>
      <c r="H26" s="106">
        <v>0</v>
      </c>
      <c r="I26" s="106">
        <v>0</v>
      </c>
      <c r="J26" s="106">
        <v>1045.7504300000001</v>
      </c>
      <c r="K26" s="106">
        <v>952.05843000000004</v>
      </c>
      <c r="L26" s="106">
        <v>2275.6</v>
      </c>
      <c r="M26" s="106">
        <v>2275.6</v>
      </c>
      <c r="N26" s="106">
        <v>13630.67</v>
      </c>
      <c r="O26" s="106">
        <v>13630.67</v>
      </c>
      <c r="P26" s="22" t="s">
        <v>32</v>
      </c>
      <c r="Q26" s="21">
        <v>3386</v>
      </c>
      <c r="R26" s="13">
        <v>1800</v>
      </c>
      <c r="S26" s="13">
        <v>1504</v>
      </c>
      <c r="T26" s="13">
        <f t="shared" si="7"/>
        <v>-16.444444444444443</v>
      </c>
      <c r="U26" s="42" t="s">
        <v>168</v>
      </c>
      <c r="V26" s="62"/>
    </row>
    <row r="27" spans="1:23" ht="195" customHeight="1" x14ac:dyDescent="0.3">
      <c r="A27" s="15" t="s">
        <v>33</v>
      </c>
      <c r="B27" s="106">
        <v>422.4</v>
      </c>
      <c r="C27" s="106">
        <v>428.4</v>
      </c>
      <c r="D27" s="106">
        <f>J27+L27+N27</f>
        <v>599.11207000000002</v>
      </c>
      <c r="E27" s="106">
        <f t="shared" si="6"/>
        <v>577.89294999999993</v>
      </c>
      <c r="F27" s="106">
        <v>0</v>
      </c>
      <c r="G27" s="106">
        <v>0</v>
      </c>
      <c r="H27" s="106">
        <v>0</v>
      </c>
      <c r="I27" s="106">
        <v>0</v>
      </c>
      <c r="J27" s="106">
        <v>163.96207000000001</v>
      </c>
      <c r="K27" s="106">
        <v>142.74295000000001</v>
      </c>
      <c r="L27" s="106">
        <v>84.2</v>
      </c>
      <c r="M27" s="106">
        <v>84.2</v>
      </c>
      <c r="N27" s="106">
        <v>350.95</v>
      </c>
      <c r="O27" s="106">
        <v>350.95</v>
      </c>
      <c r="P27" s="22" t="s">
        <v>34</v>
      </c>
      <c r="Q27" s="21">
        <v>473</v>
      </c>
      <c r="R27" s="13">
        <v>88</v>
      </c>
      <c r="S27" s="13">
        <v>55</v>
      </c>
      <c r="T27" s="13">
        <f t="shared" si="7"/>
        <v>-37.5</v>
      </c>
      <c r="U27" s="22" t="s">
        <v>163</v>
      </c>
      <c r="V27" s="62"/>
    </row>
    <row r="28" spans="1:23" ht="139.5" customHeight="1" x14ac:dyDescent="0.3">
      <c r="A28" s="15" t="s">
        <v>35</v>
      </c>
      <c r="B28" s="106">
        <v>6279</v>
      </c>
      <c r="C28" s="106">
        <v>5781</v>
      </c>
      <c r="D28" s="106">
        <f t="shared" si="6"/>
        <v>4835.4912900000008</v>
      </c>
      <c r="E28" s="106">
        <f t="shared" si="6"/>
        <v>4712.1875900000005</v>
      </c>
      <c r="F28" s="106">
        <v>0</v>
      </c>
      <c r="G28" s="106">
        <v>0</v>
      </c>
      <c r="H28" s="106">
        <v>0</v>
      </c>
      <c r="I28" s="106">
        <v>0</v>
      </c>
      <c r="J28" s="106">
        <v>2530.9412900000002</v>
      </c>
      <c r="K28" s="106">
        <v>2407.6375899999998</v>
      </c>
      <c r="L28" s="106">
        <v>1463.2</v>
      </c>
      <c r="M28" s="106">
        <v>1463.2</v>
      </c>
      <c r="N28" s="106">
        <v>841.35</v>
      </c>
      <c r="O28" s="106">
        <v>841.35</v>
      </c>
      <c r="P28" s="22" t="s">
        <v>36</v>
      </c>
      <c r="Q28" s="21">
        <v>4214</v>
      </c>
      <c r="R28" s="13">
        <v>2300</v>
      </c>
      <c r="S28" s="13">
        <v>1018</v>
      </c>
      <c r="T28" s="22">
        <f t="shared" si="7"/>
        <v>-55.739130434782609</v>
      </c>
      <c r="U28" s="46" t="s">
        <v>177</v>
      </c>
      <c r="V28" s="62"/>
    </row>
    <row r="29" spans="1:23" ht="189.75" customHeight="1" x14ac:dyDescent="0.3">
      <c r="A29" s="15" t="s">
        <v>37</v>
      </c>
      <c r="B29" s="106">
        <v>448</v>
      </c>
      <c r="C29" s="106">
        <v>448</v>
      </c>
      <c r="D29" s="106">
        <f>J29</f>
        <v>270.45598999999999</v>
      </c>
      <c r="E29" s="106">
        <f>K29</f>
        <v>266.29260999999997</v>
      </c>
      <c r="F29" s="106">
        <v>0</v>
      </c>
      <c r="G29" s="106">
        <v>0</v>
      </c>
      <c r="H29" s="106">
        <v>0</v>
      </c>
      <c r="I29" s="106">
        <v>0</v>
      </c>
      <c r="J29" s="106">
        <v>270.45598999999999</v>
      </c>
      <c r="K29" s="106">
        <v>266.29260999999997</v>
      </c>
      <c r="L29" s="106">
        <v>0</v>
      </c>
      <c r="M29" s="106">
        <v>0</v>
      </c>
      <c r="N29" s="106">
        <v>0</v>
      </c>
      <c r="O29" s="106">
        <v>0</v>
      </c>
      <c r="P29" s="22" t="s">
        <v>38</v>
      </c>
      <c r="Q29" s="21">
        <v>4724</v>
      </c>
      <c r="R29" s="13">
        <v>4000</v>
      </c>
      <c r="S29" s="13">
        <v>3487</v>
      </c>
      <c r="T29" s="44">
        <f t="shared" si="7"/>
        <v>-12.825000000000003</v>
      </c>
      <c r="U29" s="45" t="s">
        <v>169</v>
      </c>
      <c r="V29" s="62"/>
    </row>
    <row r="30" spans="1:23" ht="409.5" customHeight="1" x14ac:dyDescent="0.3">
      <c r="A30" s="151" t="s">
        <v>145</v>
      </c>
      <c r="B30" s="132">
        <v>15782.2</v>
      </c>
      <c r="C30" s="132">
        <v>15782.2</v>
      </c>
      <c r="D30" s="132">
        <f>J30</f>
        <v>12002.51712</v>
      </c>
      <c r="E30" s="132">
        <f>K30</f>
        <v>10690.112789999999</v>
      </c>
      <c r="F30" s="132">
        <v>0</v>
      </c>
      <c r="G30" s="132">
        <v>0</v>
      </c>
      <c r="H30" s="132">
        <v>0</v>
      </c>
      <c r="I30" s="132">
        <v>0</v>
      </c>
      <c r="J30" s="107">
        <v>12002.51712</v>
      </c>
      <c r="K30" s="107">
        <v>10690.112789999999</v>
      </c>
      <c r="L30" s="132">
        <v>0</v>
      </c>
      <c r="M30" s="132">
        <v>0</v>
      </c>
      <c r="N30" s="132">
        <v>0</v>
      </c>
      <c r="O30" s="132">
        <v>0</v>
      </c>
      <c r="P30" s="141" t="s">
        <v>39</v>
      </c>
      <c r="Q30" s="147">
        <v>540</v>
      </c>
      <c r="R30" s="148">
        <v>155</v>
      </c>
      <c r="S30" s="148">
        <v>108</v>
      </c>
      <c r="T30" s="141">
        <f t="shared" si="7"/>
        <v>-30.322580645161295</v>
      </c>
      <c r="U30" s="141" t="s">
        <v>170</v>
      </c>
      <c r="V30" s="62"/>
    </row>
    <row r="31" spans="1:23" ht="288.75" customHeight="1" x14ac:dyDescent="0.3">
      <c r="A31" s="151"/>
      <c r="B31" s="134"/>
      <c r="C31" s="134"/>
      <c r="D31" s="134"/>
      <c r="E31" s="134"/>
      <c r="F31" s="134"/>
      <c r="G31" s="134"/>
      <c r="H31" s="134"/>
      <c r="I31" s="134"/>
      <c r="J31" s="113"/>
      <c r="K31" s="113"/>
      <c r="L31" s="134"/>
      <c r="M31" s="134"/>
      <c r="N31" s="134"/>
      <c r="O31" s="134"/>
      <c r="P31" s="141"/>
      <c r="Q31" s="147"/>
      <c r="R31" s="148"/>
      <c r="S31" s="148"/>
      <c r="T31" s="141"/>
      <c r="U31" s="141"/>
      <c r="V31" s="62"/>
    </row>
    <row r="32" spans="1:23" ht="291" customHeight="1" x14ac:dyDescent="0.3">
      <c r="A32" s="15" t="s">
        <v>40</v>
      </c>
      <c r="B32" s="106">
        <v>0</v>
      </c>
      <c r="C32" s="106">
        <v>0</v>
      </c>
      <c r="D32" s="106">
        <f>J32+L32+N32</f>
        <v>10.8</v>
      </c>
      <c r="E32" s="106">
        <f>K32+M32+O32</f>
        <v>10.8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3</v>
      </c>
      <c r="M32" s="106">
        <v>3</v>
      </c>
      <c r="N32" s="106">
        <v>7.8</v>
      </c>
      <c r="O32" s="106">
        <v>7.8</v>
      </c>
      <c r="P32" s="22" t="s">
        <v>41</v>
      </c>
      <c r="Q32" s="21">
        <v>48</v>
      </c>
      <c r="R32" s="21">
        <v>12</v>
      </c>
      <c r="S32" s="21">
        <v>6</v>
      </c>
      <c r="T32" s="13">
        <f t="shared" ref="T32:T37" si="8">S32/R32*100-100</f>
        <v>-50</v>
      </c>
      <c r="U32" s="47" t="s">
        <v>206</v>
      </c>
      <c r="V32" s="62"/>
    </row>
    <row r="33" spans="1:22" ht="195" customHeight="1" x14ac:dyDescent="0.3">
      <c r="A33" s="15" t="s">
        <v>42</v>
      </c>
      <c r="B33" s="106">
        <v>4441.8999999999996</v>
      </c>
      <c r="C33" s="106">
        <v>4441.8999999999996</v>
      </c>
      <c r="D33" s="106">
        <f t="shared" ref="D33:E38" si="9">J33</f>
        <v>1495.7870800000001</v>
      </c>
      <c r="E33" s="106">
        <f t="shared" si="9"/>
        <v>1438.7962299999999</v>
      </c>
      <c r="F33" s="106">
        <v>0</v>
      </c>
      <c r="G33" s="106">
        <v>0</v>
      </c>
      <c r="H33" s="106">
        <v>0</v>
      </c>
      <c r="I33" s="106">
        <v>0</v>
      </c>
      <c r="J33" s="106">
        <v>1495.7870800000001</v>
      </c>
      <c r="K33" s="106">
        <v>1438.7962299999999</v>
      </c>
      <c r="L33" s="106">
        <v>0</v>
      </c>
      <c r="M33" s="106">
        <v>0</v>
      </c>
      <c r="N33" s="106">
        <v>0</v>
      </c>
      <c r="O33" s="106">
        <v>0</v>
      </c>
      <c r="P33" s="22" t="s">
        <v>43</v>
      </c>
      <c r="Q33" s="21">
        <v>152</v>
      </c>
      <c r="R33" s="21">
        <v>50</v>
      </c>
      <c r="S33" s="21">
        <v>17</v>
      </c>
      <c r="T33" s="13">
        <f t="shared" si="8"/>
        <v>-66</v>
      </c>
      <c r="U33" s="60" t="s">
        <v>187</v>
      </c>
      <c r="V33" s="66"/>
    </row>
    <row r="34" spans="1:22" ht="192" customHeight="1" x14ac:dyDescent="0.3">
      <c r="A34" s="15" t="s">
        <v>44</v>
      </c>
      <c r="B34" s="106">
        <v>200</v>
      </c>
      <c r="C34" s="106">
        <v>100</v>
      </c>
      <c r="D34" s="106">
        <f t="shared" si="9"/>
        <v>0</v>
      </c>
      <c r="E34" s="106">
        <f t="shared" si="9"/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22" t="s">
        <v>45</v>
      </c>
      <c r="Q34" s="21">
        <v>14</v>
      </c>
      <c r="R34" s="21">
        <v>40</v>
      </c>
      <c r="S34" s="21">
        <v>39</v>
      </c>
      <c r="T34" s="13">
        <f t="shared" si="8"/>
        <v>-2.5</v>
      </c>
      <c r="U34" s="44" t="s">
        <v>171</v>
      </c>
      <c r="V34" s="62"/>
    </row>
    <row r="35" spans="1:22" ht="273" customHeight="1" x14ac:dyDescent="0.3">
      <c r="A35" s="15" t="s">
        <v>46</v>
      </c>
      <c r="B35" s="106">
        <v>8340.7000000000007</v>
      </c>
      <c r="C35" s="106">
        <f>121+8304.8</f>
        <v>8425.7999999999993</v>
      </c>
      <c r="D35" s="106">
        <f t="shared" si="9"/>
        <v>3567.6602599999997</v>
      </c>
      <c r="E35" s="106">
        <f t="shared" si="9"/>
        <v>3037.3336399999998</v>
      </c>
      <c r="F35" s="106">
        <v>0</v>
      </c>
      <c r="G35" s="106">
        <v>0</v>
      </c>
      <c r="H35" s="106">
        <v>0</v>
      </c>
      <c r="I35" s="106">
        <v>0</v>
      </c>
      <c r="J35" s="106">
        <v>3567.6602599999997</v>
      </c>
      <c r="K35" s="106">
        <v>3037.3336399999998</v>
      </c>
      <c r="L35" s="106">
        <v>0</v>
      </c>
      <c r="M35" s="106">
        <v>0</v>
      </c>
      <c r="N35" s="106">
        <v>0</v>
      </c>
      <c r="O35" s="106">
        <v>0</v>
      </c>
      <c r="P35" s="22" t="s">
        <v>47</v>
      </c>
      <c r="Q35" s="21">
        <v>2319</v>
      </c>
      <c r="R35" s="13">
        <v>600</v>
      </c>
      <c r="S35" s="13">
        <v>448</v>
      </c>
      <c r="T35" s="13">
        <f t="shared" si="8"/>
        <v>-25.333333333333329</v>
      </c>
      <c r="U35" s="44" t="s">
        <v>172</v>
      </c>
      <c r="V35" s="62"/>
    </row>
    <row r="36" spans="1:22" ht="373.5" customHeight="1" x14ac:dyDescent="0.3">
      <c r="A36" s="15" t="s">
        <v>48</v>
      </c>
      <c r="B36" s="106">
        <v>0</v>
      </c>
      <c r="C36" s="106">
        <v>0</v>
      </c>
      <c r="D36" s="106">
        <f t="shared" si="9"/>
        <v>0</v>
      </c>
      <c r="E36" s="106">
        <f t="shared" si="9"/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22" t="s">
        <v>49</v>
      </c>
      <c r="Q36" s="21">
        <v>167</v>
      </c>
      <c r="R36" s="13">
        <v>180</v>
      </c>
      <c r="S36" s="22" t="s">
        <v>17</v>
      </c>
      <c r="T36" s="22" t="s">
        <v>17</v>
      </c>
      <c r="U36" s="22" t="s">
        <v>161</v>
      </c>
      <c r="V36" s="62"/>
    </row>
    <row r="37" spans="1:22" ht="234" customHeight="1" x14ac:dyDescent="0.3">
      <c r="A37" s="15" t="s">
        <v>50</v>
      </c>
      <c r="B37" s="106">
        <v>700</v>
      </c>
      <c r="C37" s="106">
        <v>700</v>
      </c>
      <c r="D37" s="106">
        <f t="shared" si="9"/>
        <v>303.89490000000001</v>
      </c>
      <c r="E37" s="106">
        <f t="shared" si="9"/>
        <v>302.22742999999997</v>
      </c>
      <c r="F37" s="106">
        <v>0</v>
      </c>
      <c r="G37" s="106">
        <v>0</v>
      </c>
      <c r="H37" s="106">
        <v>0</v>
      </c>
      <c r="I37" s="106">
        <v>0</v>
      </c>
      <c r="J37" s="106">
        <v>303.89490000000001</v>
      </c>
      <c r="K37" s="106">
        <v>302.22742999999997</v>
      </c>
      <c r="L37" s="106">
        <v>0</v>
      </c>
      <c r="M37" s="106">
        <v>0</v>
      </c>
      <c r="N37" s="106">
        <v>0</v>
      </c>
      <c r="O37" s="106">
        <v>0</v>
      </c>
      <c r="P37" s="22" t="s">
        <v>51</v>
      </c>
      <c r="Q37" s="21">
        <v>34531</v>
      </c>
      <c r="R37" s="13">
        <v>25000</v>
      </c>
      <c r="S37" s="13">
        <v>19382</v>
      </c>
      <c r="T37" s="44">
        <f t="shared" si="8"/>
        <v>-22.472000000000008</v>
      </c>
      <c r="U37" s="44" t="s">
        <v>164</v>
      </c>
      <c r="V37" s="62"/>
    </row>
    <row r="38" spans="1:22" ht="139.5" customHeight="1" x14ac:dyDescent="0.3">
      <c r="A38" s="15" t="s">
        <v>52</v>
      </c>
      <c r="B38" s="106">
        <v>48.6</v>
      </c>
      <c r="C38" s="106">
        <v>48.6</v>
      </c>
      <c r="D38" s="106">
        <f t="shared" si="9"/>
        <v>15.65265</v>
      </c>
      <c r="E38" s="106">
        <f t="shared" si="9"/>
        <v>13.034520000000001</v>
      </c>
      <c r="F38" s="106">
        <v>0</v>
      </c>
      <c r="G38" s="106">
        <v>0</v>
      </c>
      <c r="H38" s="106">
        <v>0</v>
      </c>
      <c r="I38" s="106">
        <v>0</v>
      </c>
      <c r="J38" s="106">
        <v>15.65265</v>
      </c>
      <c r="K38" s="106">
        <v>13.034520000000001</v>
      </c>
      <c r="L38" s="106">
        <v>0</v>
      </c>
      <c r="M38" s="106">
        <v>0</v>
      </c>
      <c r="N38" s="106">
        <v>0</v>
      </c>
      <c r="O38" s="106">
        <v>0</v>
      </c>
      <c r="P38" s="22" t="s">
        <v>53</v>
      </c>
      <c r="Q38" s="21">
        <v>100</v>
      </c>
      <c r="R38" s="13">
        <v>100</v>
      </c>
      <c r="S38" s="13">
        <v>100</v>
      </c>
      <c r="T38" s="13">
        <f>S38-R38</f>
        <v>0</v>
      </c>
      <c r="U38" s="69" t="s">
        <v>198</v>
      </c>
      <c r="V38" s="70"/>
    </row>
    <row r="39" spans="1:22" ht="162" customHeight="1" x14ac:dyDescent="0.3">
      <c r="A39" s="53" t="s">
        <v>54</v>
      </c>
      <c r="B39" s="106">
        <f t="shared" ref="B39:I39" si="10">B40+B42</f>
        <v>10287.200000000001</v>
      </c>
      <c r="C39" s="106">
        <f t="shared" si="10"/>
        <v>16402.470009999997</v>
      </c>
      <c r="D39" s="106">
        <f>F39+H39+J39+L39+N39</f>
        <v>5803.1623199999995</v>
      </c>
      <c r="E39" s="106">
        <f>G39+I39+K39+M39+O39</f>
        <v>5626.4184299999997</v>
      </c>
      <c r="F39" s="106">
        <f t="shared" si="10"/>
        <v>4304.6590999999999</v>
      </c>
      <c r="G39" s="106">
        <f t="shared" si="10"/>
        <v>4266.83313</v>
      </c>
      <c r="H39" s="106">
        <f t="shared" si="10"/>
        <v>0</v>
      </c>
      <c r="I39" s="106">
        <f t="shared" si="10"/>
        <v>0</v>
      </c>
      <c r="J39" s="106">
        <f>SUM(J40:J42)</f>
        <v>1498.5032200000001</v>
      </c>
      <c r="K39" s="106">
        <f>SUM(K40:K42)</f>
        <v>1359.5853</v>
      </c>
      <c r="L39" s="106">
        <f>L40+L42</f>
        <v>0</v>
      </c>
      <c r="M39" s="106">
        <f>M40+M42</f>
        <v>0</v>
      </c>
      <c r="N39" s="106">
        <f>N40+N42</f>
        <v>0</v>
      </c>
      <c r="O39" s="106">
        <f>O40+O42</f>
        <v>0</v>
      </c>
      <c r="P39" s="51" t="s">
        <v>55</v>
      </c>
      <c r="Q39" s="21">
        <v>15</v>
      </c>
      <c r="R39" s="13">
        <v>75</v>
      </c>
      <c r="S39" s="21">
        <v>68</v>
      </c>
      <c r="T39" s="13">
        <f>S39-R39</f>
        <v>-7</v>
      </c>
      <c r="U39" s="51" t="s">
        <v>185</v>
      </c>
      <c r="V39" s="62"/>
    </row>
    <row r="40" spans="1:22" ht="409.6" customHeight="1" x14ac:dyDescent="0.3">
      <c r="A40" s="142" t="s">
        <v>56</v>
      </c>
      <c r="B40" s="107">
        <f>1800+7459.1-427.1</f>
        <v>8832</v>
      </c>
      <c r="C40" s="107">
        <f>12673.8+3728.67001-1455.2</f>
        <v>14947.270009999997</v>
      </c>
      <c r="D40" s="132">
        <f>F40+H40+J40+L40+N40</f>
        <v>5803.1623199999995</v>
      </c>
      <c r="E40" s="132">
        <f>G40+I40+K40+M40+O40</f>
        <v>5626.4184299999997</v>
      </c>
      <c r="F40" s="107">
        <v>4304.6590999999999</v>
      </c>
      <c r="G40" s="107">
        <v>4266.83313</v>
      </c>
      <c r="H40" s="132">
        <v>0</v>
      </c>
      <c r="I40" s="132">
        <v>0</v>
      </c>
      <c r="J40" s="107">
        <v>1498.5032200000001</v>
      </c>
      <c r="K40" s="107">
        <v>1359.5853</v>
      </c>
      <c r="L40" s="132">
        <v>0</v>
      </c>
      <c r="M40" s="132">
        <v>0</v>
      </c>
      <c r="N40" s="132">
        <v>0</v>
      </c>
      <c r="O40" s="132">
        <v>0</v>
      </c>
      <c r="P40" s="135" t="s">
        <v>57</v>
      </c>
      <c r="Q40" s="145">
        <v>100</v>
      </c>
      <c r="R40" s="149">
        <v>80</v>
      </c>
      <c r="S40" s="145">
        <v>80</v>
      </c>
      <c r="T40" s="149">
        <f>S40-R40</f>
        <v>0</v>
      </c>
      <c r="U40" s="135" t="s">
        <v>200</v>
      </c>
      <c r="V40" s="70"/>
    </row>
    <row r="41" spans="1:22" ht="93" customHeight="1" x14ac:dyDescent="0.3">
      <c r="A41" s="143"/>
      <c r="B41" s="113"/>
      <c r="C41" s="113"/>
      <c r="D41" s="134"/>
      <c r="E41" s="134"/>
      <c r="F41" s="113"/>
      <c r="G41" s="113"/>
      <c r="H41" s="134"/>
      <c r="I41" s="134"/>
      <c r="J41" s="113"/>
      <c r="K41" s="113"/>
      <c r="L41" s="134"/>
      <c r="M41" s="134"/>
      <c r="N41" s="134"/>
      <c r="O41" s="134"/>
      <c r="P41" s="137"/>
      <c r="Q41" s="146"/>
      <c r="R41" s="150"/>
      <c r="S41" s="146"/>
      <c r="T41" s="150"/>
      <c r="U41" s="137"/>
      <c r="V41" s="62"/>
    </row>
    <row r="42" spans="1:22" ht="279.75" customHeight="1" x14ac:dyDescent="0.3">
      <c r="A42" s="52" t="s">
        <v>58</v>
      </c>
      <c r="B42" s="107">
        <v>1455.2</v>
      </c>
      <c r="C42" s="107">
        <v>1455.2</v>
      </c>
      <c r="D42" s="107">
        <f>J42</f>
        <v>0</v>
      </c>
      <c r="E42" s="107">
        <f>K42</f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54" t="s">
        <v>59</v>
      </c>
      <c r="Q42" s="100">
        <v>15</v>
      </c>
      <c r="R42" s="101">
        <v>75</v>
      </c>
      <c r="S42" s="100">
        <v>58</v>
      </c>
      <c r="T42" s="101">
        <f>S42-R42</f>
        <v>-17</v>
      </c>
      <c r="U42" s="61" t="s">
        <v>194</v>
      </c>
      <c r="V42" s="65"/>
    </row>
    <row r="43" spans="1:22" ht="161.25" customHeight="1" x14ac:dyDescent="0.3">
      <c r="A43" s="74" t="s">
        <v>60</v>
      </c>
      <c r="B43" s="107">
        <f>SUM(B44:B47)</f>
        <v>415907.1</v>
      </c>
      <c r="C43" s="107">
        <f>SUM(C44:C47)</f>
        <v>1429394.2999999998</v>
      </c>
      <c r="D43" s="107">
        <f>F43+H43+J43+L43+N43</f>
        <v>1246873.2317500003</v>
      </c>
      <c r="E43" s="107">
        <f>G43+I43+K43+M43+O43</f>
        <v>1245078.8776400001</v>
      </c>
      <c r="F43" s="107">
        <f t="shared" ref="F43:O43" si="11">SUM(F44:F47)</f>
        <v>1246873.2317500003</v>
      </c>
      <c r="G43" s="107">
        <f t="shared" si="11"/>
        <v>1245078.8776400001</v>
      </c>
      <c r="H43" s="107">
        <f t="shared" si="11"/>
        <v>0</v>
      </c>
      <c r="I43" s="107">
        <f t="shared" si="11"/>
        <v>0</v>
      </c>
      <c r="J43" s="107">
        <f t="shared" si="11"/>
        <v>0</v>
      </c>
      <c r="K43" s="107">
        <f t="shared" si="11"/>
        <v>0</v>
      </c>
      <c r="L43" s="107">
        <f t="shared" si="11"/>
        <v>0</v>
      </c>
      <c r="M43" s="107">
        <f t="shared" si="11"/>
        <v>0</v>
      </c>
      <c r="N43" s="107">
        <f t="shared" si="11"/>
        <v>0</v>
      </c>
      <c r="O43" s="107">
        <f t="shared" si="11"/>
        <v>0</v>
      </c>
      <c r="P43" s="72" t="s">
        <v>162</v>
      </c>
      <c r="Q43" s="73" t="s">
        <v>18</v>
      </c>
      <c r="R43" s="72" t="s">
        <v>140</v>
      </c>
      <c r="S43" s="100">
        <v>82.1</v>
      </c>
      <c r="T43" s="100">
        <f>51.5-S43</f>
        <v>-30.599999999999994</v>
      </c>
      <c r="U43" s="73" t="s">
        <v>178</v>
      </c>
      <c r="V43" s="67"/>
    </row>
    <row r="44" spans="1:22" ht="95.25" customHeight="1" x14ac:dyDescent="0.3">
      <c r="A44" s="15" t="s">
        <v>61</v>
      </c>
      <c r="B44" s="106">
        <v>360837.3</v>
      </c>
      <c r="C44" s="106">
        <v>1388638.2</v>
      </c>
      <c r="D44" s="106">
        <f t="shared" ref="D44:E47" si="12">F44</f>
        <v>1215540.4955800001</v>
      </c>
      <c r="E44" s="106">
        <f t="shared" si="12"/>
        <v>1214987.14411</v>
      </c>
      <c r="F44" s="106">
        <v>1215540.4955800001</v>
      </c>
      <c r="G44" s="106">
        <v>1214987.14411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22" t="s">
        <v>62</v>
      </c>
      <c r="Q44" s="21">
        <v>19314</v>
      </c>
      <c r="R44" s="13">
        <v>17800</v>
      </c>
      <c r="S44" s="13">
        <v>52071</v>
      </c>
      <c r="T44" s="22">
        <f>S44/R44*100-100</f>
        <v>192.53370786516854</v>
      </c>
      <c r="U44" s="135" t="s">
        <v>179</v>
      </c>
      <c r="V44" s="66"/>
    </row>
    <row r="45" spans="1:22" ht="78.75" customHeight="1" x14ac:dyDescent="0.3">
      <c r="A45" s="15" t="s">
        <v>63</v>
      </c>
      <c r="B45" s="106">
        <v>46907.3</v>
      </c>
      <c r="C45" s="106">
        <v>25907.3</v>
      </c>
      <c r="D45" s="106">
        <f t="shared" si="12"/>
        <v>19328.389809999997</v>
      </c>
      <c r="E45" s="106">
        <f t="shared" si="12"/>
        <v>19145.120239999997</v>
      </c>
      <c r="F45" s="106">
        <v>19328.389809999997</v>
      </c>
      <c r="G45" s="106">
        <v>19145.120239999997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22" t="s">
        <v>64</v>
      </c>
      <c r="Q45" s="21">
        <v>154</v>
      </c>
      <c r="R45" s="13">
        <v>150</v>
      </c>
      <c r="S45" s="13">
        <v>38</v>
      </c>
      <c r="T45" s="22">
        <f>S45/R45*100-100</f>
        <v>-74.666666666666657</v>
      </c>
      <c r="U45" s="136"/>
      <c r="V45" s="66"/>
    </row>
    <row r="46" spans="1:22" ht="144.75" customHeight="1" x14ac:dyDescent="0.3">
      <c r="A46" s="15" t="s">
        <v>65</v>
      </c>
      <c r="B46" s="106">
        <v>6000</v>
      </c>
      <c r="C46" s="106">
        <v>6643.9</v>
      </c>
      <c r="D46" s="106">
        <f t="shared" si="12"/>
        <v>4385.5200999999997</v>
      </c>
      <c r="E46" s="106">
        <f t="shared" si="12"/>
        <v>3855.3362299999999</v>
      </c>
      <c r="F46" s="106">
        <v>4385.5200999999997</v>
      </c>
      <c r="G46" s="106">
        <v>3855.3362299999999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22" t="s">
        <v>66</v>
      </c>
      <c r="Q46" s="21">
        <v>2317</v>
      </c>
      <c r="R46" s="13">
        <v>630</v>
      </c>
      <c r="S46" s="13">
        <v>469</v>
      </c>
      <c r="T46" s="22">
        <f>S46/R46*100-100</f>
        <v>-25.555555555555557</v>
      </c>
      <c r="U46" s="137"/>
      <c r="V46" s="62"/>
    </row>
    <row r="47" spans="1:22" ht="158.25" customHeight="1" x14ac:dyDescent="0.3">
      <c r="A47" s="15" t="s">
        <v>67</v>
      </c>
      <c r="B47" s="106">
        <v>2162.5</v>
      </c>
      <c r="C47" s="106">
        <v>8204.9</v>
      </c>
      <c r="D47" s="106">
        <f t="shared" si="12"/>
        <v>7618.8262599999998</v>
      </c>
      <c r="E47" s="106">
        <f t="shared" si="12"/>
        <v>7091.2770600000003</v>
      </c>
      <c r="F47" s="106">
        <v>7618.8262599999998</v>
      </c>
      <c r="G47" s="106">
        <v>7091.2770600000003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22" t="s">
        <v>68</v>
      </c>
      <c r="Q47" s="21">
        <v>21631</v>
      </c>
      <c r="R47" s="13">
        <v>18430</v>
      </c>
      <c r="S47" s="13">
        <v>52540</v>
      </c>
      <c r="T47" s="22">
        <f>S47/R47*100-100</f>
        <v>185.07867607162234</v>
      </c>
      <c r="U47" s="46" t="s">
        <v>180</v>
      </c>
      <c r="V47" s="62"/>
    </row>
    <row r="48" spans="1:22" s="33" customFormat="1" ht="65.25" customHeight="1" x14ac:dyDescent="0.25">
      <c r="A48" s="27" t="s">
        <v>134</v>
      </c>
      <c r="B48" s="108">
        <f>B22+B39+B43</f>
        <v>466807.1</v>
      </c>
      <c r="C48" s="108">
        <f>C22+C39+C43</f>
        <v>1486409.5700099999</v>
      </c>
      <c r="D48" s="108">
        <f>F48+H48+J48+L48+N48</f>
        <v>1294338.5498800003</v>
      </c>
      <c r="E48" s="108">
        <f>G48+I48+K48+M48+O48</f>
        <v>1290006.06323</v>
      </c>
      <c r="F48" s="108">
        <f t="shared" ref="F48:O48" si="13">F22+F39+F43</f>
        <v>1251177.8908500003</v>
      </c>
      <c r="G48" s="108">
        <f t="shared" si="13"/>
        <v>1249345.71077</v>
      </c>
      <c r="H48" s="108">
        <f t="shared" si="13"/>
        <v>0</v>
      </c>
      <c r="I48" s="108">
        <f t="shared" si="13"/>
        <v>0</v>
      </c>
      <c r="J48" s="108">
        <f t="shared" si="13"/>
        <v>24503.889029999998</v>
      </c>
      <c r="K48" s="108">
        <f t="shared" si="13"/>
        <v>22003.582460000001</v>
      </c>
      <c r="L48" s="108">
        <f t="shared" si="13"/>
        <v>3826</v>
      </c>
      <c r="M48" s="108">
        <f t="shared" si="13"/>
        <v>3826</v>
      </c>
      <c r="N48" s="108">
        <f t="shared" si="13"/>
        <v>14830.77</v>
      </c>
      <c r="O48" s="108">
        <f t="shared" si="13"/>
        <v>14830.77</v>
      </c>
      <c r="P48" s="32"/>
      <c r="Q48" s="16"/>
      <c r="R48" s="10"/>
      <c r="S48" s="10"/>
      <c r="T48" s="10"/>
      <c r="U48" s="78"/>
      <c r="V48" s="68"/>
    </row>
    <row r="49" spans="1:22" s="33" customFormat="1" ht="36" customHeight="1" x14ac:dyDescent="0.25">
      <c r="A49" s="31" t="s">
        <v>126</v>
      </c>
      <c r="B49" s="108">
        <v>0</v>
      </c>
      <c r="C49" s="108">
        <v>0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"/>
      <c r="Q49" s="16"/>
      <c r="R49" s="10"/>
      <c r="S49" s="10"/>
      <c r="T49" s="10"/>
      <c r="U49" s="10"/>
      <c r="V49" s="68"/>
    </row>
    <row r="50" spans="1:22" ht="214.5" customHeight="1" x14ac:dyDescent="0.3">
      <c r="A50" s="15" t="s">
        <v>141</v>
      </c>
      <c r="B50" s="106">
        <f>B53</f>
        <v>2600</v>
      </c>
      <c r="C50" s="106">
        <f t="shared" ref="C50:O50" si="14">C53</f>
        <v>2600</v>
      </c>
      <c r="D50" s="106">
        <f>F50+H50+J50+N50</f>
        <v>417.97045000000003</v>
      </c>
      <c r="E50" s="106">
        <f>G50+I50+K50+O50</f>
        <v>399.38031999999998</v>
      </c>
      <c r="F50" s="106">
        <f t="shared" si="14"/>
        <v>0</v>
      </c>
      <c r="G50" s="106">
        <f t="shared" si="14"/>
        <v>0</v>
      </c>
      <c r="H50" s="106">
        <f t="shared" si="14"/>
        <v>0</v>
      </c>
      <c r="I50" s="106">
        <f t="shared" si="14"/>
        <v>0</v>
      </c>
      <c r="J50" s="106">
        <f t="shared" si="14"/>
        <v>417.97045000000003</v>
      </c>
      <c r="K50" s="106">
        <f t="shared" si="14"/>
        <v>399.38031999999998</v>
      </c>
      <c r="L50" s="106">
        <f t="shared" si="14"/>
        <v>0</v>
      </c>
      <c r="M50" s="106">
        <f t="shared" si="14"/>
        <v>0</v>
      </c>
      <c r="N50" s="106">
        <f t="shared" si="14"/>
        <v>0</v>
      </c>
      <c r="O50" s="106">
        <f t="shared" si="14"/>
        <v>0</v>
      </c>
      <c r="P50" s="22" t="s">
        <v>69</v>
      </c>
      <c r="Q50" s="21">
        <v>32.1</v>
      </c>
      <c r="R50" s="13" t="s">
        <v>142</v>
      </c>
      <c r="S50" s="13">
        <v>21.2</v>
      </c>
      <c r="T50" s="13">
        <f>S50-42</f>
        <v>-20.8</v>
      </c>
      <c r="U50" s="50" t="s">
        <v>183</v>
      </c>
      <c r="V50" s="63"/>
    </row>
    <row r="51" spans="1:22" ht="30.75" customHeight="1" x14ac:dyDescent="0.3">
      <c r="A51" s="140" t="s">
        <v>70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62"/>
    </row>
    <row r="52" spans="1:22" ht="176.25" customHeight="1" x14ac:dyDescent="0.3">
      <c r="A52" s="34" t="s">
        <v>71</v>
      </c>
      <c r="B52" s="106">
        <f t="shared" ref="B52:O52" si="15">B53</f>
        <v>2600</v>
      </c>
      <c r="C52" s="106">
        <f t="shared" si="15"/>
        <v>2600</v>
      </c>
      <c r="D52" s="106">
        <f>F52+H52+J52+L52+N52</f>
        <v>417.97045000000003</v>
      </c>
      <c r="E52" s="106">
        <f>G52+I52+K52+M52+O52</f>
        <v>399.38031999999998</v>
      </c>
      <c r="F52" s="106">
        <f t="shared" si="15"/>
        <v>0</v>
      </c>
      <c r="G52" s="106">
        <f t="shared" si="15"/>
        <v>0</v>
      </c>
      <c r="H52" s="106">
        <f t="shared" si="15"/>
        <v>0</v>
      </c>
      <c r="I52" s="106">
        <f t="shared" si="15"/>
        <v>0</v>
      </c>
      <c r="J52" s="106">
        <f t="shared" si="15"/>
        <v>417.97045000000003</v>
      </c>
      <c r="K52" s="106">
        <f t="shared" si="15"/>
        <v>399.38031999999998</v>
      </c>
      <c r="L52" s="106">
        <f t="shared" si="15"/>
        <v>0</v>
      </c>
      <c r="M52" s="106">
        <f t="shared" si="15"/>
        <v>0</v>
      </c>
      <c r="N52" s="106">
        <f t="shared" si="15"/>
        <v>0</v>
      </c>
      <c r="O52" s="106">
        <f t="shared" si="15"/>
        <v>0</v>
      </c>
      <c r="P52" s="22" t="s">
        <v>69</v>
      </c>
      <c r="Q52" s="21">
        <v>32.1</v>
      </c>
      <c r="R52" s="13" t="s">
        <v>142</v>
      </c>
      <c r="S52" s="13">
        <v>21.2</v>
      </c>
      <c r="T52" s="13">
        <f>S52-42</f>
        <v>-20.8</v>
      </c>
      <c r="U52" s="58" t="s">
        <v>183</v>
      </c>
      <c r="V52" s="62"/>
    </row>
    <row r="53" spans="1:22" ht="158.25" customHeight="1" x14ac:dyDescent="0.3">
      <c r="A53" s="34" t="s">
        <v>135</v>
      </c>
      <c r="B53" s="106">
        <f>SUM(B54:B63)</f>
        <v>2600</v>
      </c>
      <c r="C53" s="106">
        <f>SUM(C54:C63)</f>
        <v>2600</v>
      </c>
      <c r="D53" s="106">
        <f>F53+H53+J53+N53</f>
        <v>417.97045000000003</v>
      </c>
      <c r="E53" s="106">
        <f>G53+I53+K53+O53</f>
        <v>399.38031999999998</v>
      </c>
      <c r="F53" s="106">
        <f>SUM(F54:F62)</f>
        <v>0</v>
      </c>
      <c r="G53" s="106">
        <f>SUM(G54:G62)</f>
        <v>0</v>
      </c>
      <c r="H53" s="106">
        <f>SUM(H54:H62)</f>
        <v>0</v>
      </c>
      <c r="I53" s="106">
        <f>SUM(I54:I62)</f>
        <v>0</v>
      </c>
      <c r="J53" s="106">
        <f>SUM(J54:J63)</f>
        <v>417.97045000000003</v>
      </c>
      <c r="K53" s="106">
        <f>SUM(K54:K63)</f>
        <v>399.38031999999998</v>
      </c>
      <c r="L53" s="106">
        <f>SUM(L54:L62)</f>
        <v>0</v>
      </c>
      <c r="M53" s="106">
        <f>SUM(M54:M62)</f>
        <v>0</v>
      </c>
      <c r="N53" s="106">
        <f>SUM(N54:N62)</f>
        <v>0</v>
      </c>
      <c r="O53" s="106">
        <f>SUM(O54:O62)</f>
        <v>0</v>
      </c>
      <c r="P53" s="22" t="s">
        <v>72</v>
      </c>
      <c r="Q53" s="24">
        <v>0.5</v>
      </c>
      <c r="R53" s="22">
        <v>0.39</v>
      </c>
      <c r="S53" s="22">
        <v>0.74</v>
      </c>
      <c r="T53" s="24">
        <f>R53-S53</f>
        <v>-0.35</v>
      </c>
      <c r="U53" s="58" t="s">
        <v>188</v>
      </c>
      <c r="V53" s="62"/>
    </row>
    <row r="54" spans="1:22" ht="138.75" customHeight="1" x14ac:dyDescent="0.3">
      <c r="A54" s="34" t="s">
        <v>73</v>
      </c>
      <c r="B54" s="106">
        <v>0</v>
      </c>
      <c r="C54" s="106">
        <v>0</v>
      </c>
      <c r="D54" s="106">
        <v>0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22" t="s">
        <v>74</v>
      </c>
      <c r="Q54" s="21">
        <v>95</v>
      </c>
      <c r="R54" s="13">
        <v>98</v>
      </c>
      <c r="S54" s="22" t="s">
        <v>17</v>
      </c>
      <c r="T54" s="22" t="s">
        <v>17</v>
      </c>
      <c r="U54" s="14" t="s">
        <v>146</v>
      </c>
      <c r="V54" s="62"/>
    </row>
    <row r="55" spans="1:22" ht="171" customHeight="1" x14ac:dyDescent="0.3">
      <c r="A55" s="30" t="s">
        <v>75</v>
      </c>
      <c r="B55" s="106">
        <v>0</v>
      </c>
      <c r="C55" s="106">
        <v>0</v>
      </c>
      <c r="D55" s="106">
        <v>0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22" t="s">
        <v>76</v>
      </c>
      <c r="Q55" s="21">
        <v>7.7</v>
      </c>
      <c r="R55" s="13">
        <v>10.1</v>
      </c>
      <c r="S55" s="13">
        <v>7</v>
      </c>
      <c r="T55" s="13">
        <f>S55-R55</f>
        <v>-3.0999999999999996</v>
      </c>
      <c r="U55" s="49" t="s">
        <v>184</v>
      </c>
      <c r="V55" s="66"/>
    </row>
    <row r="56" spans="1:22" ht="130.5" customHeight="1" x14ac:dyDescent="0.3">
      <c r="A56" s="35" t="s">
        <v>77</v>
      </c>
      <c r="B56" s="106">
        <v>0</v>
      </c>
      <c r="C56" s="106">
        <v>0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22" t="s">
        <v>78</v>
      </c>
      <c r="Q56" s="21">
        <v>100</v>
      </c>
      <c r="R56" s="102">
        <v>100</v>
      </c>
      <c r="S56" s="102">
        <v>100</v>
      </c>
      <c r="T56" s="13">
        <f>S56-R56</f>
        <v>0</v>
      </c>
      <c r="U56" s="55" t="s">
        <v>186</v>
      </c>
      <c r="V56" s="62"/>
    </row>
    <row r="57" spans="1:22" ht="203.25" customHeight="1" x14ac:dyDescent="0.3">
      <c r="A57" s="30" t="s">
        <v>79</v>
      </c>
      <c r="B57" s="106">
        <v>0</v>
      </c>
      <c r="C57" s="106">
        <v>0</v>
      </c>
      <c r="D57" s="106">
        <v>0</v>
      </c>
      <c r="E57" s="106">
        <v>0</v>
      </c>
      <c r="F57" s="106">
        <v>0</v>
      </c>
      <c r="G57" s="106">
        <v>0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22" t="s">
        <v>80</v>
      </c>
      <c r="Q57" s="24" t="s">
        <v>18</v>
      </c>
      <c r="R57" s="102">
        <v>97</v>
      </c>
      <c r="S57" s="23" t="s">
        <v>17</v>
      </c>
      <c r="T57" s="22" t="s">
        <v>17</v>
      </c>
      <c r="U57" s="14" t="s">
        <v>144</v>
      </c>
      <c r="V57" s="62"/>
    </row>
    <row r="58" spans="1:22" ht="289.5" customHeight="1" x14ac:dyDescent="0.3">
      <c r="A58" s="15" t="s">
        <v>81</v>
      </c>
      <c r="B58" s="106">
        <v>0</v>
      </c>
      <c r="C58" s="106">
        <v>0</v>
      </c>
      <c r="D58" s="106">
        <v>0</v>
      </c>
      <c r="E58" s="106">
        <v>0</v>
      </c>
      <c r="F58" s="106"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22" t="s">
        <v>82</v>
      </c>
      <c r="Q58" s="24" t="s">
        <v>18</v>
      </c>
      <c r="R58" s="102">
        <v>100</v>
      </c>
      <c r="S58" s="23" t="s">
        <v>17</v>
      </c>
      <c r="T58" s="22" t="s">
        <v>17</v>
      </c>
      <c r="U58" s="22" t="s">
        <v>144</v>
      </c>
      <c r="V58" s="62"/>
    </row>
    <row r="59" spans="1:22" ht="276" customHeight="1" x14ac:dyDescent="0.3">
      <c r="A59" s="74" t="s">
        <v>83</v>
      </c>
      <c r="B59" s="107">
        <v>389.3</v>
      </c>
      <c r="C59" s="107">
        <v>389.3</v>
      </c>
      <c r="D59" s="106">
        <f>F59+H59+J59+N59</f>
        <v>69.677000000000007</v>
      </c>
      <c r="E59" s="106">
        <f>G59+I59+K59+O59</f>
        <v>65.777000000000001</v>
      </c>
      <c r="F59" s="106">
        <v>0</v>
      </c>
      <c r="G59" s="106">
        <v>0</v>
      </c>
      <c r="H59" s="106">
        <v>0</v>
      </c>
      <c r="I59" s="106">
        <v>0</v>
      </c>
      <c r="J59" s="107">
        <v>69.677000000000007</v>
      </c>
      <c r="K59" s="107">
        <v>65.777000000000001</v>
      </c>
      <c r="L59" s="106">
        <v>0</v>
      </c>
      <c r="M59" s="106">
        <v>0</v>
      </c>
      <c r="N59" s="106">
        <v>0</v>
      </c>
      <c r="O59" s="106">
        <v>0</v>
      </c>
      <c r="P59" s="71" t="s">
        <v>84</v>
      </c>
      <c r="Q59" s="76" t="s">
        <v>18</v>
      </c>
      <c r="R59" s="102">
        <v>30</v>
      </c>
      <c r="S59" s="102">
        <v>21</v>
      </c>
      <c r="T59" s="102">
        <f>S59/R59*100-100</f>
        <v>-30</v>
      </c>
      <c r="U59" s="71" t="s">
        <v>181</v>
      </c>
      <c r="V59" s="62"/>
    </row>
    <row r="60" spans="1:22" ht="203.25" customHeight="1" x14ac:dyDescent="0.3">
      <c r="A60" s="30" t="s">
        <v>85</v>
      </c>
      <c r="B60" s="106">
        <v>0</v>
      </c>
      <c r="C60" s="106">
        <v>0</v>
      </c>
      <c r="D60" s="106">
        <v>0</v>
      </c>
      <c r="E60" s="106">
        <v>0</v>
      </c>
      <c r="F60" s="106"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22" t="s">
        <v>86</v>
      </c>
      <c r="Q60" s="24" t="s">
        <v>18</v>
      </c>
      <c r="R60" s="102">
        <v>100</v>
      </c>
      <c r="S60" s="102">
        <v>100</v>
      </c>
      <c r="T60" s="13">
        <f>S60-R60</f>
        <v>0</v>
      </c>
      <c r="U60" s="14" t="s">
        <v>147</v>
      </c>
      <c r="V60" s="62"/>
    </row>
    <row r="61" spans="1:22" ht="142.5" customHeight="1" x14ac:dyDescent="0.3">
      <c r="A61" s="30" t="s">
        <v>87</v>
      </c>
      <c r="B61" s="106">
        <v>0</v>
      </c>
      <c r="C61" s="106">
        <v>0</v>
      </c>
      <c r="D61" s="106">
        <v>0</v>
      </c>
      <c r="E61" s="106">
        <v>0</v>
      </c>
      <c r="F61" s="106">
        <v>0</v>
      </c>
      <c r="G61" s="106">
        <v>0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22" t="s">
        <v>88</v>
      </c>
      <c r="Q61" s="24" t="s">
        <v>18</v>
      </c>
      <c r="R61" s="102">
        <v>1</v>
      </c>
      <c r="S61" s="102">
        <v>1</v>
      </c>
      <c r="T61" s="102">
        <f>S61/R61*100-100</f>
        <v>0</v>
      </c>
      <c r="U61" s="22" t="s">
        <v>148</v>
      </c>
      <c r="V61" s="62"/>
    </row>
    <row r="62" spans="1:22" ht="123.75" customHeight="1" x14ac:dyDescent="0.3">
      <c r="A62" s="30" t="s">
        <v>89</v>
      </c>
      <c r="B62" s="106">
        <v>1500</v>
      </c>
      <c r="C62" s="106">
        <v>1500</v>
      </c>
      <c r="D62" s="106">
        <f>F62+H62+J62+N62</f>
        <v>150</v>
      </c>
      <c r="E62" s="106">
        <f>G62+I62+K62+O62</f>
        <v>150</v>
      </c>
      <c r="F62" s="106">
        <v>0</v>
      </c>
      <c r="G62" s="106">
        <v>0</v>
      </c>
      <c r="H62" s="106">
        <v>0</v>
      </c>
      <c r="I62" s="106">
        <v>0</v>
      </c>
      <c r="J62" s="106">
        <v>150</v>
      </c>
      <c r="K62" s="106">
        <v>150</v>
      </c>
      <c r="L62" s="106">
        <v>0</v>
      </c>
      <c r="M62" s="106">
        <v>0</v>
      </c>
      <c r="N62" s="106">
        <v>0</v>
      </c>
      <c r="O62" s="106">
        <v>0</v>
      </c>
      <c r="P62" s="22" t="s">
        <v>90</v>
      </c>
      <c r="Q62" s="21">
        <v>76</v>
      </c>
      <c r="R62" s="102">
        <v>20</v>
      </c>
      <c r="S62" s="102">
        <v>2</v>
      </c>
      <c r="T62" s="102">
        <f>S62/R62*100-100</f>
        <v>-90</v>
      </c>
      <c r="U62" s="138" t="s">
        <v>195</v>
      </c>
      <c r="V62" s="62"/>
    </row>
    <row r="63" spans="1:22" ht="174" customHeight="1" x14ac:dyDescent="0.3">
      <c r="A63" s="30" t="s">
        <v>91</v>
      </c>
      <c r="B63" s="106">
        <v>710.69999999999993</v>
      </c>
      <c r="C63" s="106">
        <v>710.69999999999993</v>
      </c>
      <c r="D63" s="106">
        <f>F63+H63+J63+N63</f>
        <v>198.29345000000001</v>
      </c>
      <c r="E63" s="106">
        <f>G63+I63+K63+O63</f>
        <v>183.60332</v>
      </c>
      <c r="F63" s="106">
        <v>0</v>
      </c>
      <c r="G63" s="106">
        <v>0</v>
      </c>
      <c r="H63" s="106">
        <v>0</v>
      </c>
      <c r="I63" s="106">
        <v>0</v>
      </c>
      <c r="J63" s="106">
        <v>198.29345000000001</v>
      </c>
      <c r="K63" s="106">
        <v>183.60332</v>
      </c>
      <c r="L63" s="106">
        <v>0</v>
      </c>
      <c r="M63" s="106">
        <v>0</v>
      </c>
      <c r="N63" s="106">
        <v>0</v>
      </c>
      <c r="O63" s="106">
        <v>0</v>
      </c>
      <c r="P63" s="22" t="s">
        <v>92</v>
      </c>
      <c r="Q63" s="24" t="s">
        <v>18</v>
      </c>
      <c r="R63" s="102">
        <v>15</v>
      </c>
      <c r="S63" s="102">
        <v>4</v>
      </c>
      <c r="T63" s="56">
        <f>S63/R63*100-100</f>
        <v>-73.333333333333329</v>
      </c>
      <c r="U63" s="139"/>
      <c r="V63" s="62"/>
    </row>
    <row r="64" spans="1:22" ht="159.75" customHeight="1" x14ac:dyDescent="0.3">
      <c r="A64" s="30" t="s">
        <v>93</v>
      </c>
      <c r="B64" s="106">
        <v>0</v>
      </c>
      <c r="C64" s="106">
        <v>0</v>
      </c>
      <c r="D64" s="106">
        <v>0</v>
      </c>
      <c r="E64" s="106">
        <v>0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22" t="s">
        <v>94</v>
      </c>
      <c r="Q64" s="21">
        <v>28.2</v>
      </c>
      <c r="R64" s="102" t="s">
        <v>143</v>
      </c>
      <c r="S64" s="102">
        <v>19.3</v>
      </c>
      <c r="T64" s="13">
        <f>S64-42</f>
        <v>-22.7</v>
      </c>
      <c r="U64" s="58" t="s">
        <v>189</v>
      </c>
      <c r="V64" s="66"/>
    </row>
    <row r="65" spans="1:22" ht="247.5" customHeight="1" x14ac:dyDescent="0.3">
      <c r="A65" s="30" t="s">
        <v>95</v>
      </c>
      <c r="B65" s="106">
        <v>0</v>
      </c>
      <c r="C65" s="106">
        <v>0</v>
      </c>
      <c r="D65" s="106">
        <v>0</v>
      </c>
      <c r="E65" s="106">
        <v>0</v>
      </c>
      <c r="F65" s="106"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22" t="s">
        <v>96</v>
      </c>
      <c r="Q65" s="24" t="s">
        <v>18</v>
      </c>
      <c r="R65" s="102">
        <v>100</v>
      </c>
      <c r="S65" s="102">
        <v>100</v>
      </c>
      <c r="T65" s="13">
        <f>S65-R65</f>
        <v>0</v>
      </c>
      <c r="U65" s="22" t="s">
        <v>149</v>
      </c>
      <c r="V65" s="62"/>
    </row>
    <row r="66" spans="1:22" ht="234.75" customHeight="1" x14ac:dyDescent="0.3">
      <c r="A66" s="30" t="s">
        <v>97</v>
      </c>
      <c r="B66" s="106">
        <v>0</v>
      </c>
      <c r="C66" s="106">
        <v>0</v>
      </c>
      <c r="D66" s="106">
        <v>0</v>
      </c>
      <c r="E66" s="106">
        <v>0</v>
      </c>
      <c r="F66" s="106">
        <v>0</v>
      </c>
      <c r="G66" s="106">
        <v>0</v>
      </c>
      <c r="H66" s="106">
        <v>0</v>
      </c>
      <c r="I66" s="106">
        <v>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22" t="s">
        <v>98</v>
      </c>
      <c r="Q66" s="24" t="s">
        <v>18</v>
      </c>
      <c r="R66" s="102">
        <v>97</v>
      </c>
      <c r="S66" s="23" t="s">
        <v>17</v>
      </c>
      <c r="T66" s="22" t="s">
        <v>17</v>
      </c>
      <c r="U66" s="14" t="s">
        <v>150</v>
      </c>
      <c r="V66" s="62"/>
    </row>
    <row r="67" spans="1:22" ht="295.5" customHeight="1" x14ac:dyDescent="0.3">
      <c r="A67" s="30" t="s">
        <v>99</v>
      </c>
      <c r="B67" s="106">
        <v>0</v>
      </c>
      <c r="C67" s="106">
        <v>0</v>
      </c>
      <c r="D67" s="106">
        <v>0</v>
      </c>
      <c r="E67" s="106">
        <v>0</v>
      </c>
      <c r="F67" s="106"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22" t="s">
        <v>100</v>
      </c>
      <c r="Q67" s="24" t="s">
        <v>18</v>
      </c>
      <c r="R67" s="102">
        <v>1</v>
      </c>
      <c r="S67" s="102">
        <v>1</v>
      </c>
      <c r="T67" s="102">
        <f>S67/R67*100-100</f>
        <v>0</v>
      </c>
      <c r="U67" s="55" t="s">
        <v>151</v>
      </c>
      <c r="V67" s="62"/>
    </row>
    <row r="68" spans="1:22" ht="409.5" customHeight="1" x14ac:dyDescent="0.3">
      <c r="A68" s="75" t="s">
        <v>101</v>
      </c>
      <c r="B68" s="106">
        <v>0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71" t="s">
        <v>102</v>
      </c>
      <c r="Q68" s="76" t="s">
        <v>18</v>
      </c>
      <c r="R68" s="102">
        <v>100</v>
      </c>
      <c r="S68" s="102">
        <v>100</v>
      </c>
      <c r="T68" s="13">
        <f>S68-R68</f>
        <v>0</v>
      </c>
      <c r="U68" s="71" t="s">
        <v>152</v>
      </c>
      <c r="V68" s="62"/>
    </row>
    <row r="69" spans="1:22" ht="227.25" customHeight="1" x14ac:dyDescent="0.3">
      <c r="A69" s="142" t="s">
        <v>103</v>
      </c>
      <c r="B69" s="132">
        <v>0</v>
      </c>
      <c r="C69" s="132">
        <v>0</v>
      </c>
      <c r="D69" s="132">
        <v>0</v>
      </c>
      <c r="E69" s="132">
        <v>0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132">
        <v>0</v>
      </c>
      <c r="P69" s="135" t="s">
        <v>104</v>
      </c>
      <c r="Q69" s="163" t="s">
        <v>18</v>
      </c>
      <c r="R69" s="161">
        <v>100</v>
      </c>
      <c r="S69" s="161">
        <v>100</v>
      </c>
      <c r="T69" s="149">
        <f>S69-R69</f>
        <v>0</v>
      </c>
      <c r="U69" s="135" t="s">
        <v>153</v>
      </c>
      <c r="V69" s="62"/>
    </row>
    <row r="70" spans="1:22" ht="49.5" customHeight="1" x14ac:dyDescent="0.3">
      <c r="A70" s="143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7"/>
      <c r="Q70" s="164"/>
      <c r="R70" s="162"/>
      <c r="S70" s="162"/>
      <c r="T70" s="150"/>
      <c r="U70" s="137"/>
      <c r="V70" s="62"/>
    </row>
    <row r="71" spans="1:22" ht="323.25" customHeight="1" x14ac:dyDescent="0.3">
      <c r="A71" s="30" t="s">
        <v>105</v>
      </c>
      <c r="B71" s="106">
        <v>0</v>
      </c>
      <c r="C71" s="106">
        <v>0</v>
      </c>
      <c r="D71" s="106">
        <v>0</v>
      </c>
      <c r="E71" s="106">
        <v>0</v>
      </c>
      <c r="F71" s="106">
        <v>0</v>
      </c>
      <c r="G71" s="106">
        <v>0</v>
      </c>
      <c r="H71" s="106">
        <v>0</v>
      </c>
      <c r="I71" s="106">
        <v>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22" t="s">
        <v>106</v>
      </c>
      <c r="Q71" s="24" t="s">
        <v>18</v>
      </c>
      <c r="R71" s="102">
        <v>2</v>
      </c>
      <c r="S71" s="21">
        <v>2</v>
      </c>
      <c r="T71" s="102">
        <f>S71/R71*100-100</f>
        <v>0</v>
      </c>
      <c r="U71" s="24" t="s">
        <v>154</v>
      </c>
      <c r="V71" s="62"/>
    </row>
    <row r="72" spans="1:22" ht="387.75" customHeight="1" x14ac:dyDescent="0.3">
      <c r="A72" s="84" t="s">
        <v>107</v>
      </c>
      <c r="B72" s="106">
        <v>0</v>
      </c>
      <c r="C72" s="106">
        <v>0</v>
      </c>
      <c r="D72" s="106">
        <v>0</v>
      </c>
      <c r="E72" s="106">
        <v>0</v>
      </c>
      <c r="F72" s="106">
        <v>0</v>
      </c>
      <c r="G72" s="106">
        <v>0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83" t="s">
        <v>108</v>
      </c>
      <c r="Q72" s="98">
        <v>75</v>
      </c>
      <c r="R72" s="103">
        <v>83</v>
      </c>
      <c r="S72" s="103">
        <v>59</v>
      </c>
      <c r="T72" s="99">
        <f>S72-R72</f>
        <v>-24</v>
      </c>
      <c r="U72" s="83" t="s">
        <v>190</v>
      </c>
      <c r="V72" s="62"/>
    </row>
    <row r="73" spans="1:22" ht="210" customHeight="1" x14ac:dyDescent="0.3">
      <c r="A73" s="30" t="s">
        <v>109</v>
      </c>
      <c r="B73" s="106">
        <v>0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06">
        <v>0</v>
      </c>
      <c r="I73" s="106">
        <v>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22" t="s">
        <v>110</v>
      </c>
      <c r="Q73" s="24" t="s">
        <v>18</v>
      </c>
      <c r="R73" s="102">
        <v>100</v>
      </c>
      <c r="S73" s="102">
        <v>90</v>
      </c>
      <c r="T73" s="13">
        <f>S73-R73</f>
        <v>-10</v>
      </c>
      <c r="U73" s="49" t="s">
        <v>182</v>
      </c>
      <c r="V73" s="62"/>
    </row>
    <row r="74" spans="1:22" ht="198.75" customHeight="1" x14ac:dyDescent="0.3">
      <c r="A74" s="30" t="s">
        <v>111</v>
      </c>
      <c r="B74" s="106">
        <v>0</v>
      </c>
      <c r="C74" s="106">
        <v>0</v>
      </c>
      <c r="D74" s="106">
        <v>0</v>
      </c>
      <c r="E74" s="106">
        <v>0</v>
      </c>
      <c r="F74" s="106">
        <v>0</v>
      </c>
      <c r="G74" s="106">
        <v>0</v>
      </c>
      <c r="H74" s="106">
        <v>0</v>
      </c>
      <c r="I74" s="106">
        <v>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22" t="s">
        <v>112</v>
      </c>
      <c r="Q74" s="24" t="s">
        <v>18</v>
      </c>
      <c r="R74" s="102">
        <v>60</v>
      </c>
      <c r="S74" s="102">
        <v>100</v>
      </c>
      <c r="T74" s="13">
        <f>S74-R74</f>
        <v>40</v>
      </c>
      <c r="U74" s="57" t="s">
        <v>192</v>
      </c>
      <c r="V74" s="62"/>
    </row>
    <row r="75" spans="1:22" ht="193.5" customHeight="1" x14ac:dyDescent="0.3">
      <c r="A75" s="30" t="s">
        <v>113</v>
      </c>
      <c r="B75" s="106">
        <v>0</v>
      </c>
      <c r="C75" s="106">
        <v>0</v>
      </c>
      <c r="D75" s="106">
        <v>0</v>
      </c>
      <c r="E75" s="106">
        <v>0</v>
      </c>
      <c r="F75" s="106">
        <v>0</v>
      </c>
      <c r="G75" s="106">
        <v>0</v>
      </c>
      <c r="H75" s="106">
        <v>0</v>
      </c>
      <c r="I75" s="106">
        <v>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22" t="s">
        <v>114</v>
      </c>
      <c r="Q75" s="24" t="s">
        <v>18</v>
      </c>
      <c r="R75" s="102">
        <v>60</v>
      </c>
      <c r="S75" s="102">
        <v>71.400000000000006</v>
      </c>
      <c r="T75" s="13">
        <f>S75-R75</f>
        <v>11.400000000000006</v>
      </c>
      <c r="U75" s="57" t="s">
        <v>191</v>
      </c>
      <c r="V75" s="62"/>
    </row>
    <row r="76" spans="1:22" ht="190.5" customHeight="1" x14ac:dyDescent="0.3">
      <c r="A76" s="30" t="s">
        <v>115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22" t="s">
        <v>116</v>
      </c>
      <c r="Q76" s="24" t="s">
        <v>18</v>
      </c>
      <c r="R76" s="102">
        <v>100</v>
      </c>
      <c r="S76" s="102">
        <v>100</v>
      </c>
      <c r="T76" s="13">
        <f>S76-R76</f>
        <v>0</v>
      </c>
      <c r="U76" s="55" t="s">
        <v>155</v>
      </c>
      <c r="V76" s="62"/>
    </row>
    <row r="77" spans="1:22" ht="85.5" customHeight="1" x14ac:dyDescent="0.3">
      <c r="A77" s="30" t="s">
        <v>117</v>
      </c>
      <c r="B77" s="106">
        <v>0</v>
      </c>
      <c r="C77" s="106">
        <v>0</v>
      </c>
      <c r="D77" s="106">
        <v>0</v>
      </c>
      <c r="E77" s="106">
        <v>0</v>
      </c>
      <c r="F77" s="106">
        <v>0</v>
      </c>
      <c r="G77" s="106">
        <v>0</v>
      </c>
      <c r="H77" s="106">
        <v>0</v>
      </c>
      <c r="I77" s="106">
        <v>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22" t="s">
        <v>118</v>
      </c>
      <c r="Q77" s="24" t="s">
        <v>18</v>
      </c>
      <c r="R77" s="102">
        <v>12</v>
      </c>
      <c r="S77" s="102">
        <v>10</v>
      </c>
      <c r="T77" s="59">
        <f>S77/R77*100-100</f>
        <v>-16.666666666666657</v>
      </c>
      <c r="U77" s="58" t="s">
        <v>193</v>
      </c>
      <c r="V77" s="66"/>
    </row>
    <row r="78" spans="1:22" ht="238.5" customHeight="1" x14ac:dyDescent="0.3">
      <c r="A78" s="30" t="s">
        <v>119</v>
      </c>
      <c r="B78" s="106">
        <v>0</v>
      </c>
      <c r="C78" s="106">
        <v>0</v>
      </c>
      <c r="D78" s="106">
        <v>0</v>
      </c>
      <c r="E78" s="106">
        <v>0</v>
      </c>
      <c r="F78" s="106">
        <v>0</v>
      </c>
      <c r="G78" s="106">
        <v>0</v>
      </c>
      <c r="H78" s="106">
        <v>0</v>
      </c>
      <c r="I78" s="106">
        <v>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22" t="s">
        <v>120</v>
      </c>
      <c r="Q78" s="24" t="s">
        <v>18</v>
      </c>
      <c r="R78" s="102">
        <v>70</v>
      </c>
      <c r="S78" s="23" t="s">
        <v>17</v>
      </c>
      <c r="T78" s="23" t="s">
        <v>17</v>
      </c>
      <c r="U78" s="14" t="s">
        <v>150</v>
      </c>
      <c r="V78" s="66"/>
    </row>
    <row r="79" spans="1:22" s="28" customFormat="1" ht="57" customHeight="1" x14ac:dyDescent="0.3">
      <c r="A79" s="79" t="s">
        <v>136</v>
      </c>
      <c r="B79" s="108">
        <f t="shared" ref="B79:O79" si="16">B50</f>
        <v>2600</v>
      </c>
      <c r="C79" s="108">
        <f t="shared" si="16"/>
        <v>2600</v>
      </c>
      <c r="D79" s="108">
        <f t="shared" si="16"/>
        <v>417.97045000000003</v>
      </c>
      <c r="E79" s="108">
        <f t="shared" si="16"/>
        <v>399.38031999999998</v>
      </c>
      <c r="F79" s="108">
        <f t="shared" si="16"/>
        <v>0</v>
      </c>
      <c r="G79" s="108">
        <f t="shared" si="16"/>
        <v>0</v>
      </c>
      <c r="H79" s="108">
        <f t="shared" si="16"/>
        <v>0</v>
      </c>
      <c r="I79" s="108">
        <f t="shared" si="16"/>
        <v>0</v>
      </c>
      <c r="J79" s="108">
        <f t="shared" si="16"/>
        <v>417.97045000000003</v>
      </c>
      <c r="K79" s="108">
        <f t="shared" si="16"/>
        <v>399.38031999999998</v>
      </c>
      <c r="L79" s="108">
        <f t="shared" si="16"/>
        <v>0</v>
      </c>
      <c r="M79" s="108">
        <f t="shared" si="16"/>
        <v>0</v>
      </c>
      <c r="N79" s="108">
        <f t="shared" si="16"/>
        <v>0</v>
      </c>
      <c r="O79" s="108">
        <f t="shared" si="16"/>
        <v>0</v>
      </c>
      <c r="P79" s="17"/>
      <c r="Q79" s="16"/>
      <c r="R79" s="10"/>
      <c r="S79" s="10"/>
      <c r="T79" s="10"/>
      <c r="U79" s="17"/>
      <c r="V79" s="64"/>
    </row>
    <row r="80" spans="1:22" s="28" customFormat="1" ht="51.75" customHeight="1" x14ac:dyDescent="0.3">
      <c r="A80" s="36" t="s">
        <v>126</v>
      </c>
      <c r="B80" s="108">
        <v>0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</v>
      </c>
      <c r="J80" s="108">
        <v>0</v>
      </c>
      <c r="K80" s="108">
        <v>0</v>
      </c>
      <c r="L80" s="108">
        <v>0</v>
      </c>
      <c r="M80" s="108">
        <v>0</v>
      </c>
      <c r="N80" s="108">
        <v>0</v>
      </c>
      <c r="O80" s="108">
        <v>0</v>
      </c>
      <c r="P80" s="17"/>
      <c r="Q80" s="16"/>
      <c r="R80" s="10"/>
      <c r="S80" s="10"/>
      <c r="T80" s="10"/>
      <c r="U80" s="17"/>
      <c r="V80" s="64"/>
    </row>
    <row r="81" spans="1:22" ht="206.25" customHeight="1" x14ac:dyDescent="0.3">
      <c r="A81" s="15" t="s">
        <v>121</v>
      </c>
      <c r="B81" s="106">
        <f>B84</f>
        <v>140172</v>
      </c>
      <c r="C81" s="106">
        <f>C84</f>
        <v>140968.22999000002</v>
      </c>
      <c r="D81" s="106">
        <f>F81+H81+J81+N81</f>
        <v>124040.21393000001</v>
      </c>
      <c r="E81" s="106">
        <f>G81+I81+K81+O81</f>
        <v>114776.67797</v>
      </c>
      <c r="F81" s="106">
        <f t="shared" ref="F81:O81" si="17">F83</f>
        <v>0</v>
      </c>
      <c r="G81" s="106">
        <f t="shared" si="17"/>
        <v>0</v>
      </c>
      <c r="H81" s="106">
        <f t="shared" si="17"/>
        <v>0</v>
      </c>
      <c r="I81" s="106">
        <f t="shared" si="17"/>
        <v>0</v>
      </c>
      <c r="J81" s="106">
        <f>J83</f>
        <v>124040.21393000001</v>
      </c>
      <c r="K81" s="106">
        <f>K83</f>
        <v>114776.67797</v>
      </c>
      <c r="L81" s="106">
        <f t="shared" si="17"/>
        <v>0</v>
      </c>
      <c r="M81" s="106">
        <f t="shared" si="17"/>
        <v>0</v>
      </c>
      <c r="N81" s="106">
        <f t="shared" si="17"/>
        <v>0</v>
      </c>
      <c r="O81" s="106">
        <f t="shared" si="17"/>
        <v>0</v>
      </c>
      <c r="P81" s="83" t="s">
        <v>122</v>
      </c>
      <c r="Q81" s="98">
        <v>100</v>
      </c>
      <c r="R81" s="99">
        <v>100</v>
      </c>
      <c r="S81" s="99">
        <v>100</v>
      </c>
      <c r="T81" s="99">
        <f>S81-R81</f>
        <v>0</v>
      </c>
      <c r="U81" s="22" t="s">
        <v>165</v>
      </c>
      <c r="V81" s="66"/>
    </row>
    <row r="82" spans="1:22" x14ac:dyDescent="0.3">
      <c r="A82" s="144" t="s">
        <v>123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62"/>
    </row>
    <row r="83" spans="1:22" ht="137.25" customHeight="1" x14ac:dyDescent="0.3">
      <c r="A83" s="30" t="s">
        <v>124</v>
      </c>
      <c r="B83" s="105">
        <v>140172</v>
      </c>
      <c r="C83" s="105">
        <v>140309.70000000004</v>
      </c>
      <c r="D83" s="105">
        <f>F83+H83+J83+N83</f>
        <v>124040.21393000001</v>
      </c>
      <c r="E83" s="105">
        <f>G83+I83+K83+O83</f>
        <v>114776.67797</v>
      </c>
      <c r="F83" s="105">
        <v>0</v>
      </c>
      <c r="G83" s="105">
        <v>0</v>
      </c>
      <c r="H83" s="105">
        <v>0</v>
      </c>
      <c r="I83" s="105">
        <v>0</v>
      </c>
      <c r="J83" s="105">
        <v>124040.21393000001</v>
      </c>
      <c r="K83" s="105">
        <v>114776.67797</v>
      </c>
      <c r="L83" s="105">
        <v>0</v>
      </c>
      <c r="M83" s="105">
        <v>0</v>
      </c>
      <c r="N83" s="105">
        <v>0</v>
      </c>
      <c r="O83" s="105">
        <v>0</v>
      </c>
      <c r="P83" s="22"/>
      <c r="Q83" s="24"/>
      <c r="R83" s="22"/>
      <c r="S83" s="22"/>
      <c r="T83" s="22"/>
      <c r="U83" s="22"/>
      <c r="V83" s="62"/>
    </row>
    <row r="84" spans="1:22" s="28" customFormat="1" ht="33" customHeight="1" x14ac:dyDescent="0.3">
      <c r="A84" s="36" t="s">
        <v>137</v>
      </c>
      <c r="B84" s="108">
        <f t="shared" ref="B84:K84" si="18">B83</f>
        <v>140172</v>
      </c>
      <c r="C84" s="108">
        <v>140968.22999000002</v>
      </c>
      <c r="D84" s="108">
        <f t="shared" si="18"/>
        <v>124040.21393000001</v>
      </c>
      <c r="E84" s="108">
        <f t="shared" si="18"/>
        <v>114776.67797</v>
      </c>
      <c r="F84" s="108">
        <f t="shared" si="18"/>
        <v>0</v>
      </c>
      <c r="G84" s="108">
        <f t="shared" si="18"/>
        <v>0</v>
      </c>
      <c r="H84" s="108">
        <f t="shared" si="18"/>
        <v>0</v>
      </c>
      <c r="I84" s="108">
        <f t="shared" si="18"/>
        <v>0</v>
      </c>
      <c r="J84" s="108">
        <f t="shared" si="18"/>
        <v>124040.21393000001</v>
      </c>
      <c r="K84" s="108">
        <f t="shared" si="18"/>
        <v>114776.67797</v>
      </c>
      <c r="L84" s="108">
        <v>0</v>
      </c>
      <c r="M84" s="108">
        <v>0</v>
      </c>
      <c r="N84" s="108">
        <v>0</v>
      </c>
      <c r="O84" s="108">
        <v>0</v>
      </c>
      <c r="P84" s="17"/>
      <c r="Q84" s="18"/>
      <c r="R84" s="17"/>
      <c r="S84" s="17"/>
      <c r="T84" s="17"/>
      <c r="U84" s="17"/>
      <c r="V84" s="64"/>
    </row>
    <row r="85" spans="1:22" s="92" customFormat="1" ht="75.75" customHeight="1" x14ac:dyDescent="0.3">
      <c r="A85" s="93" t="s">
        <v>125</v>
      </c>
      <c r="B85" s="108">
        <f>B8</f>
        <v>657373.6</v>
      </c>
      <c r="C85" s="108">
        <f>C8</f>
        <v>1677772.2999999998</v>
      </c>
      <c r="D85" s="108">
        <f>D8</f>
        <v>1430297.8408500003</v>
      </c>
      <c r="E85" s="108">
        <f t="shared" ref="E85:O85" si="19">E8</f>
        <v>1415371.30642</v>
      </c>
      <c r="F85" s="108">
        <f t="shared" si="19"/>
        <v>1262333.9642441277</v>
      </c>
      <c r="G85" s="108">
        <f t="shared" si="19"/>
        <v>1259229.2202880173</v>
      </c>
      <c r="H85" s="108">
        <f t="shared" si="19"/>
        <v>0</v>
      </c>
      <c r="I85" s="108">
        <f t="shared" si="19"/>
        <v>0</v>
      </c>
      <c r="J85" s="108">
        <f t="shared" si="19"/>
        <v>149307.10660587257</v>
      </c>
      <c r="K85" s="108">
        <f>K8</f>
        <v>137485.31613198281</v>
      </c>
      <c r="L85" s="108">
        <f t="shared" si="19"/>
        <v>3826</v>
      </c>
      <c r="M85" s="108">
        <f t="shared" si="19"/>
        <v>3826</v>
      </c>
      <c r="N85" s="108">
        <f t="shared" si="19"/>
        <v>14830.77</v>
      </c>
      <c r="O85" s="108">
        <f t="shared" si="19"/>
        <v>14830.77</v>
      </c>
      <c r="P85" s="87"/>
      <c r="Q85" s="88"/>
      <c r="R85" s="89"/>
      <c r="S85" s="89"/>
      <c r="T85" s="89"/>
      <c r="U85" s="90"/>
      <c r="V85" s="91"/>
    </row>
    <row r="86" spans="1:22" s="28" customFormat="1" ht="46.5" customHeight="1" x14ac:dyDescent="0.3">
      <c r="A86" s="31" t="s">
        <v>126</v>
      </c>
      <c r="B86" s="108">
        <v>0</v>
      </c>
      <c r="C86" s="108">
        <v>0</v>
      </c>
      <c r="D86" s="108">
        <v>0</v>
      </c>
      <c r="E86" s="108">
        <v>0</v>
      </c>
      <c r="F86" s="108">
        <v>0</v>
      </c>
      <c r="G86" s="108">
        <v>0</v>
      </c>
      <c r="H86" s="108">
        <v>0</v>
      </c>
      <c r="I86" s="108">
        <v>0</v>
      </c>
      <c r="J86" s="108">
        <v>0</v>
      </c>
      <c r="K86" s="108">
        <v>0</v>
      </c>
      <c r="L86" s="108">
        <v>0</v>
      </c>
      <c r="M86" s="108">
        <v>0</v>
      </c>
      <c r="N86" s="108">
        <v>0</v>
      </c>
      <c r="O86" s="108">
        <v>0</v>
      </c>
      <c r="P86" s="37"/>
      <c r="Q86" s="19"/>
      <c r="R86" s="20"/>
      <c r="S86" s="20"/>
      <c r="T86" s="20"/>
      <c r="U86" s="85"/>
      <c r="V86" s="64"/>
    </row>
    <row r="87" spans="1:22" s="28" customFormat="1" ht="44.25" customHeight="1" x14ac:dyDescent="0.3">
      <c r="A87" s="38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39"/>
      <c r="Q87" s="7"/>
      <c r="R87" s="8"/>
      <c r="S87" s="8"/>
      <c r="T87" s="8"/>
      <c r="U87" s="9"/>
    </row>
    <row r="88" spans="1:22" x14ac:dyDescent="0.3">
      <c r="A88" s="25" t="s">
        <v>127</v>
      </c>
    </row>
    <row r="91" spans="1:22" x14ac:dyDescent="0.3">
      <c r="A91" s="40"/>
      <c r="B91" s="110">
        <v>651105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40"/>
      <c r="Q91" s="11"/>
    </row>
    <row r="92" spans="1:22" ht="21.75" customHeight="1" x14ac:dyDescent="0.3">
      <c r="A92" s="40"/>
      <c r="B92" s="110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41"/>
      <c r="Q92" s="11"/>
    </row>
    <row r="93" spans="1:22" x14ac:dyDescent="0.3">
      <c r="A93" s="40"/>
      <c r="B93" s="110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41"/>
      <c r="Q93" s="11"/>
    </row>
    <row r="94" spans="1:22" x14ac:dyDescent="0.3">
      <c r="A94" s="40"/>
      <c r="B94" s="110"/>
      <c r="C94" s="110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41"/>
      <c r="Q94" s="11"/>
    </row>
    <row r="95" spans="1:22" x14ac:dyDescent="0.3">
      <c r="A95" s="40"/>
      <c r="B95" s="110"/>
      <c r="C95" s="110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41"/>
      <c r="Q95" s="11"/>
    </row>
    <row r="96" spans="1:22" x14ac:dyDescent="0.3">
      <c r="A96" s="40"/>
      <c r="B96" s="110"/>
      <c r="C96" s="110"/>
      <c r="D96" s="111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40"/>
      <c r="Q96" s="11"/>
    </row>
    <row r="97" spans="1:17" x14ac:dyDescent="0.3">
      <c r="A97" s="4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40"/>
      <c r="Q97" s="11"/>
    </row>
    <row r="98" spans="1:17" x14ac:dyDescent="0.3">
      <c r="A98" s="4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40"/>
      <c r="Q98" s="11"/>
    </row>
    <row r="99" spans="1:17" x14ac:dyDescent="0.3">
      <c r="A99" s="4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40"/>
      <c r="Q99" s="11"/>
    </row>
    <row r="100" spans="1:17" x14ac:dyDescent="0.3">
      <c r="A100" s="40"/>
      <c r="B100" s="110"/>
      <c r="C100" s="110"/>
      <c r="D100" s="110"/>
      <c r="E100" s="110"/>
      <c r="F100" s="110"/>
      <c r="G100" s="110"/>
      <c r="H100" s="110"/>
      <c r="I100" s="112"/>
      <c r="J100" s="112"/>
      <c r="K100" s="112"/>
      <c r="L100" s="112"/>
      <c r="M100" s="112"/>
      <c r="N100" s="110"/>
      <c r="O100" s="110"/>
      <c r="P100" s="40"/>
      <c r="Q100" s="11"/>
    </row>
  </sheetData>
  <mergeCells count="94">
    <mergeCell ref="R69:R70"/>
    <mergeCell ref="M69:M70"/>
    <mergeCell ref="N69:N70"/>
    <mergeCell ref="O69:O70"/>
    <mergeCell ref="P69:P70"/>
    <mergeCell ref="Q69:Q70"/>
    <mergeCell ref="M9:M12"/>
    <mergeCell ref="N9:N12"/>
    <mergeCell ref="O9:O12"/>
    <mergeCell ref="A9:A12"/>
    <mergeCell ref="C9:C12"/>
    <mergeCell ref="E9:E12"/>
    <mergeCell ref="K9:K12"/>
    <mergeCell ref="B9:B12"/>
    <mergeCell ref="G9:G12"/>
    <mergeCell ref="L9:L12"/>
    <mergeCell ref="D9:D12"/>
    <mergeCell ref="F9:F12"/>
    <mergeCell ref="H9:H12"/>
    <mergeCell ref="I9:I12"/>
    <mergeCell ref="J9:J12"/>
    <mergeCell ref="U4:U6"/>
    <mergeCell ref="T4:T6"/>
    <mergeCell ref="G30:G31"/>
    <mergeCell ref="U40:U41"/>
    <mergeCell ref="Q40:Q41"/>
    <mergeCell ref="T40:T41"/>
    <mergeCell ref="O30:O31"/>
    <mergeCell ref="L40:L41"/>
    <mergeCell ref="H40:H41"/>
    <mergeCell ref="I40:I41"/>
    <mergeCell ref="L30:L31"/>
    <mergeCell ref="A20:U20"/>
    <mergeCell ref="A7:U7"/>
    <mergeCell ref="H30:H31"/>
    <mergeCell ref="I30:I31"/>
    <mergeCell ref="U30:U31"/>
    <mergeCell ref="Q30:Q31"/>
    <mergeCell ref="R30:R31"/>
    <mergeCell ref="S30:S31"/>
    <mergeCell ref="R40:R41"/>
    <mergeCell ref="A30:A31"/>
    <mergeCell ref="B30:B31"/>
    <mergeCell ref="C30:C31"/>
    <mergeCell ref="D30:D31"/>
    <mergeCell ref="E30:E31"/>
    <mergeCell ref="A69:A70"/>
    <mergeCell ref="B69:B70"/>
    <mergeCell ref="C69:C70"/>
    <mergeCell ref="D69:D70"/>
    <mergeCell ref="A82:U82"/>
    <mergeCell ref="S69:S70"/>
    <mergeCell ref="T69:T70"/>
    <mergeCell ref="U69:U70"/>
    <mergeCell ref="E69:E70"/>
    <mergeCell ref="F69:F70"/>
    <mergeCell ref="G69:G70"/>
    <mergeCell ref="H69:H70"/>
    <mergeCell ref="I69:I70"/>
    <mergeCell ref="J69:J70"/>
    <mergeCell ref="K69:K70"/>
    <mergeCell ref="L69:L70"/>
    <mergeCell ref="U44:U46"/>
    <mergeCell ref="U62:U63"/>
    <mergeCell ref="F30:F31"/>
    <mergeCell ref="E40:E41"/>
    <mergeCell ref="D40:D41"/>
    <mergeCell ref="N40:N41"/>
    <mergeCell ref="A51:U51"/>
    <mergeCell ref="T30:T31"/>
    <mergeCell ref="A40:A41"/>
    <mergeCell ref="N30:N31"/>
    <mergeCell ref="M40:M41"/>
    <mergeCell ref="S40:S41"/>
    <mergeCell ref="P30:P31"/>
    <mergeCell ref="O40:O41"/>
    <mergeCell ref="P40:P41"/>
    <mergeCell ref="M30:M31"/>
    <mergeCell ref="A2:S2"/>
    <mergeCell ref="A3:S3"/>
    <mergeCell ref="F4:O4"/>
    <mergeCell ref="F5:G5"/>
    <mergeCell ref="H5:I5"/>
    <mergeCell ref="J5:K5"/>
    <mergeCell ref="L5:M5"/>
    <mergeCell ref="N5:O5"/>
    <mergeCell ref="P4:P6"/>
    <mergeCell ref="Q4:Q6"/>
    <mergeCell ref="A4:A6"/>
    <mergeCell ref="S4:S6"/>
    <mergeCell ref="R4:R6"/>
    <mergeCell ref="D4:E5"/>
    <mergeCell ref="B4:B6"/>
    <mergeCell ref="C4:C6"/>
  </mergeCells>
  <pageMargins left="0.19685039370078741" right="0.19685039370078741" top="0.35433070866141736" bottom="0.19685039370078741" header="0.19685039370078741" footer="0.19685039370078741"/>
  <pageSetup paperSize="9" scale="4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Лист1!Print_Titles</vt:lpstr>
      <vt:lpstr>Лист1!Область_печати</vt:lpstr>
    </vt:vector>
  </TitlesOfParts>
  <Company>Агентство по занятости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Пестова</dc:creator>
  <cp:lastModifiedBy>Васильков Александр Игоревич</cp:lastModifiedBy>
  <cp:lastPrinted>2020-10-28T11:19:32Z</cp:lastPrinted>
  <dcterms:created xsi:type="dcterms:W3CDTF">2009-07-16T11:25:56Z</dcterms:created>
  <dcterms:modified xsi:type="dcterms:W3CDTF">2020-10-29T11:39:26Z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