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240" windowWidth="19440" windowHeight="11580"/>
  </bookViews>
  <sheets>
    <sheet name="Лист1" sheetId="1" r:id="rId1"/>
  </sheets>
  <definedNames>
    <definedName name="Print_Titles" localSheetId="0">Лист1!$4:$6</definedName>
    <definedName name="_xlnm.Print_Area" localSheetId="0">Лист1!$A$1:$V$94</definedName>
  </definedNames>
  <calcPr calcId="125725"/>
</workbook>
</file>

<file path=xl/calcChain.xml><?xml version="1.0" encoding="utf-8"?>
<calcChain xmlns="http://schemas.openxmlformats.org/spreadsheetml/2006/main">
  <c r="D87" i="1"/>
  <c r="C87"/>
  <c r="B87"/>
  <c r="B8"/>
  <c r="B91" s="1"/>
  <c r="D51"/>
  <c r="D41"/>
  <c r="D29"/>
  <c r="E28"/>
  <c r="E24"/>
  <c r="D17"/>
  <c r="D14"/>
  <c r="D9"/>
  <c r="E9"/>
  <c r="E8"/>
  <c r="D8" l="1"/>
  <c r="T62" l="1"/>
  <c r="T8" l="1"/>
  <c r="B9"/>
  <c r="C9"/>
  <c r="F9"/>
  <c r="G9"/>
  <c r="H9"/>
  <c r="I9"/>
  <c r="J9"/>
  <c r="K9"/>
  <c r="L9"/>
  <c r="M9"/>
  <c r="N9"/>
  <c r="O9"/>
  <c r="E14"/>
  <c r="T14"/>
  <c r="B15"/>
  <c r="C15"/>
  <c r="F15"/>
  <c r="G15"/>
  <c r="H15"/>
  <c r="I15"/>
  <c r="J15"/>
  <c r="K15"/>
  <c r="L15"/>
  <c r="M15"/>
  <c r="N15"/>
  <c r="O15"/>
  <c r="E17"/>
  <c r="T17"/>
  <c r="B19"/>
  <c r="C19"/>
  <c r="F19"/>
  <c r="G19"/>
  <c r="H19"/>
  <c r="I19"/>
  <c r="J19"/>
  <c r="K19"/>
  <c r="L19"/>
  <c r="M19"/>
  <c r="N19"/>
  <c r="O19"/>
  <c r="T21"/>
  <c r="T23"/>
  <c r="B24"/>
  <c r="F24"/>
  <c r="G24"/>
  <c r="H24"/>
  <c r="I24"/>
  <c r="J24"/>
  <c r="K24"/>
  <c r="L24"/>
  <c r="M24"/>
  <c r="N24"/>
  <c r="O24"/>
  <c r="D25"/>
  <c r="E25"/>
  <c r="T25"/>
  <c r="D26"/>
  <c r="E26"/>
  <c r="T26"/>
  <c r="D27"/>
  <c r="E27"/>
  <c r="T27"/>
  <c r="D28"/>
  <c r="T28"/>
  <c r="E29"/>
  <c r="T29"/>
  <c r="D30"/>
  <c r="E30"/>
  <c r="T30"/>
  <c r="D31"/>
  <c r="E31"/>
  <c r="T31"/>
  <c r="D32"/>
  <c r="E32"/>
  <c r="T32"/>
  <c r="D34"/>
  <c r="E34"/>
  <c r="T34"/>
  <c r="D35"/>
  <c r="E35"/>
  <c r="T35"/>
  <c r="D36"/>
  <c r="E36"/>
  <c r="T36"/>
  <c r="C37"/>
  <c r="C24" s="1"/>
  <c r="D37"/>
  <c r="E37"/>
  <c r="T37"/>
  <c r="D38"/>
  <c r="E38"/>
  <c r="D39"/>
  <c r="E39"/>
  <c r="T39"/>
  <c r="D40"/>
  <c r="E40"/>
  <c r="T40"/>
  <c r="F41"/>
  <c r="G41"/>
  <c r="H41"/>
  <c r="I41"/>
  <c r="J41"/>
  <c r="K41"/>
  <c r="L41"/>
  <c r="M41"/>
  <c r="N41"/>
  <c r="N51" s="1"/>
  <c r="O41"/>
  <c r="T41"/>
  <c r="B42"/>
  <c r="B41" s="1"/>
  <c r="C42"/>
  <c r="C41" s="1"/>
  <c r="D42"/>
  <c r="E42"/>
  <c r="T42"/>
  <c r="D44"/>
  <c r="E44"/>
  <c r="T44"/>
  <c r="B45"/>
  <c r="C45"/>
  <c r="F45"/>
  <c r="G45"/>
  <c r="H45"/>
  <c r="I45"/>
  <c r="J45"/>
  <c r="K45"/>
  <c r="L45"/>
  <c r="M45"/>
  <c r="N45"/>
  <c r="O45"/>
  <c r="T45"/>
  <c r="D47"/>
  <c r="E47"/>
  <c r="T47"/>
  <c r="D48"/>
  <c r="E48"/>
  <c r="T48"/>
  <c r="D49"/>
  <c r="E49"/>
  <c r="T49"/>
  <c r="D50"/>
  <c r="E50"/>
  <c r="T50"/>
  <c r="J51"/>
  <c r="T53"/>
  <c r="T55"/>
  <c r="B56"/>
  <c r="B55" s="1"/>
  <c r="C56"/>
  <c r="C53" s="1"/>
  <c r="C85" s="1"/>
  <c r="F56"/>
  <c r="F55"/>
  <c r="G56"/>
  <c r="G55" s="1"/>
  <c r="H56"/>
  <c r="H53" s="1"/>
  <c r="H85" s="1"/>
  <c r="I56"/>
  <c r="I55" s="1"/>
  <c r="J56"/>
  <c r="J55" s="1"/>
  <c r="K56"/>
  <c r="K53" s="1"/>
  <c r="K85" s="1"/>
  <c r="L56"/>
  <c r="L53" s="1"/>
  <c r="L85" s="1"/>
  <c r="M56"/>
  <c r="M55" s="1"/>
  <c r="N56"/>
  <c r="N55" s="1"/>
  <c r="O56"/>
  <c r="O53" s="1"/>
  <c r="O85" s="1"/>
  <c r="T56"/>
  <c r="T58"/>
  <c r="T59"/>
  <c r="D62"/>
  <c r="E62"/>
  <c r="T65"/>
  <c r="T66"/>
  <c r="D67"/>
  <c r="E67"/>
  <c r="T67"/>
  <c r="D68"/>
  <c r="E68"/>
  <c r="T68"/>
  <c r="T69"/>
  <c r="T70"/>
  <c r="T72"/>
  <c r="T73"/>
  <c r="T75"/>
  <c r="T76"/>
  <c r="T77"/>
  <c r="T79"/>
  <c r="T80"/>
  <c r="T81"/>
  <c r="T82"/>
  <c r="T83"/>
  <c r="F87"/>
  <c r="G87"/>
  <c r="H87"/>
  <c r="I87"/>
  <c r="J87"/>
  <c r="K87"/>
  <c r="L87"/>
  <c r="M87"/>
  <c r="N87"/>
  <c r="O87"/>
  <c r="T87"/>
  <c r="D89"/>
  <c r="D90" s="1"/>
  <c r="E89"/>
  <c r="E90" s="1"/>
  <c r="B90"/>
  <c r="C90"/>
  <c r="F90"/>
  <c r="G90"/>
  <c r="H90"/>
  <c r="I90"/>
  <c r="J90"/>
  <c r="K90"/>
  <c r="N53"/>
  <c r="N85" s="1"/>
  <c r="B53"/>
  <c r="B85" s="1"/>
  <c r="F53"/>
  <c r="D24"/>
  <c r="I51" l="1"/>
  <c r="H51"/>
  <c r="E87"/>
  <c r="O51"/>
  <c r="G51"/>
  <c r="J53"/>
  <c r="J85" s="1"/>
  <c r="D45"/>
  <c r="D19"/>
  <c r="M53"/>
  <c r="M85" s="1"/>
  <c r="F51"/>
  <c r="N23"/>
  <c r="N8" s="1"/>
  <c r="N91" s="1"/>
  <c r="J23"/>
  <c r="J8" s="1"/>
  <c r="J91" s="1"/>
  <c r="J98" s="1"/>
  <c r="E56"/>
  <c r="H55"/>
  <c r="B51"/>
  <c r="L55"/>
  <c r="D55" s="1"/>
  <c r="I53"/>
  <c r="I85" s="1"/>
  <c r="G53"/>
  <c r="G85" s="1"/>
  <c r="E45"/>
  <c r="F23"/>
  <c r="O23"/>
  <c r="E41"/>
  <c r="K23"/>
  <c r="K8" s="1"/>
  <c r="K91" s="1"/>
  <c r="K98" s="1"/>
  <c r="G23"/>
  <c r="L23"/>
  <c r="L8" s="1"/>
  <c r="L91" s="1"/>
  <c r="H23"/>
  <c r="H8" s="1"/>
  <c r="H91" s="1"/>
  <c r="D15"/>
  <c r="M51"/>
  <c r="I23"/>
  <c r="I8" s="1"/>
  <c r="I91" s="1"/>
  <c r="E19"/>
  <c r="E15"/>
  <c r="C51"/>
  <c r="C23"/>
  <c r="C8" s="1"/>
  <c r="C91" s="1"/>
  <c r="C98" s="1"/>
  <c r="F8"/>
  <c r="D53"/>
  <c r="D85" s="1"/>
  <c r="E53"/>
  <c r="E85" s="1"/>
  <c r="O8"/>
  <c r="O91" s="1"/>
  <c r="G8"/>
  <c r="B23"/>
  <c r="B98" s="1"/>
  <c r="O55"/>
  <c r="K55"/>
  <c r="C55"/>
  <c r="M23"/>
  <c r="F85"/>
  <c r="K51"/>
  <c r="L51"/>
  <c r="D56"/>
  <c r="M8" l="1"/>
  <c r="M91" s="1"/>
  <c r="E51"/>
  <c r="D23"/>
  <c r="E55"/>
  <c r="G91"/>
  <c r="G98" s="1"/>
  <c r="E91"/>
  <c r="E98" s="1"/>
  <c r="E23"/>
  <c r="F91"/>
  <c r="F98" s="1"/>
  <c r="D91"/>
  <c r="D98" s="1"/>
</calcChain>
</file>

<file path=xl/sharedStrings.xml><?xml version="1.0" encoding="utf-8"?>
<sst xmlns="http://schemas.openxmlformats.org/spreadsheetml/2006/main" count="278" uniqueCount="207">
  <si>
    <t>тыс. руб.</t>
  </si>
  <si>
    <t>Наименование целей, задач, основных мероприятий, подпрограмм, мероприятий государственной программы</t>
  </si>
  <si>
    <t>Всего по всем источникам финансирования государственной программы</t>
  </si>
  <si>
    <t>в том числе</t>
  </si>
  <si>
    <t xml:space="preserve">Наименование показателей, ед. измерения </t>
  </si>
  <si>
    <t>Относительное отклонение от планового значения</t>
  </si>
  <si>
    <t>Примечание (краткая информация об исполнении либо о причинах неисполнения)</t>
  </si>
  <si>
    <t>федеральный бюджет (средства поступающие в бюджет Астраханской области)</t>
  </si>
  <si>
    <t>федеральный бюджет (средства не поступающие в бюджет Астраханской области)</t>
  </si>
  <si>
    <t xml:space="preserve"> бюджет Астраханской области</t>
  </si>
  <si>
    <t>местные бюджеты</t>
  </si>
  <si>
    <t>внебюджетные источники</t>
  </si>
  <si>
    <t>получено</t>
  </si>
  <si>
    <t>освоено</t>
  </si>
  <si>
    <t>Государственная программа  « Содействие занятости населения Астраханской области»</t>
  </si>
  <si>
    <t>Цель. Содействие в трудоустройстве гражданам, ищущим работу, и обеспечение государственных гарантий в области содействия занятости населения</t>
  </si>
  <si>
    <t>Уровень регистри-руемой безработицы,%</t>
  </si>
  <si>
    <t>1,1-1,5</t>
  </si>
  <si>
    <t>х</t>
  </si>
  <si>
    <t>x</t>
  </si>
  <si>
    <t xml:space="preserve">Коэффициент напряженности, чел. на 1 вак. </t>
  </si>
  <si>
    <t>0,8-1,5</t>
  </si>
  <si>
    <t xml:space="preserve">Подпрограмма  1. «Активная политика занятости населения и социальная поддержка безработных граждан» </t>
  </si>
  <si>
    <t>Цель подпрограммы. Сдерживание напряженности на рынке труда</t>
  </si>
  <si>
    <t>Задача 1. Содействие гражданам в трудоустройстве на постоянные и временные рабочие места</t>
  </si>
  <si>
    <t>Уровень трудоустройства, %</t>
  </si>
  <si>
    <t>1.1 . Содействие гражданам в поиске подходящей работы, а работодателям - в подборе необходимых работников</t>
  </si>
  <si>
    <t>Доля граждан, получивших услугу по содействию в поиске подходящей работы, в общем числе обратившихся за данной услугой, %</t>
  </si>
  <si>
    <t>1.2. Организация ярмарок вакансий и учебных рабочих мест</t>
  </si>
  <si>
    <t>Количество проведенных ярмарок, ед.</t>
  </si>
  <si>
    <t>1.3. Информирование населения и работодателей о положении на рынке труда в Астраханской области</t>
  </si>
  <si>
    <t>Количество информационных материалов, ед.</t>
  </si>
  <si>
    <t>1.4. Организация проведения оплачиваемых общественных работ</t>
  </si>
  <si>
    <t>Количество граждан, принявших участие в общественных работах, чел.</t>
  </si>
  <si>
    <t>1.5. Организация временного трудоустройства безработных граждан, испытывающих трудности в поиске работы</t>
  </si>
  <si>
    <t>Количество трудоустроенных граждан, чел.</t>
  </si>
  <si>
    <t>1.6. Организация временного трудоустройства несовершеннолетних граждан в возрасте от 14 до 18 лет в свободное от учебы время</t>
  </si>
  <si>
    <t>Количество трудоустроенных несовершеннолетних граждан, чел.</t>
  </si>
  <si>
    <t>1.7. Социальная адаптация безработных граждан на рынке труда, в том числе психологическая поддержка</t>
  </si>
  <si>
    <t>Количество безработных граждан, получивших услугу по социальной адаптации, чел.</t>
  </si>
  <si>
    <t>Количество безработных граждан, организовавших самозанятость, чел.</t>
  </si>
  <si>
    <t>1.9. Организация временного трудоустройства безработных граждан в возрасте от 18 до 20 лет, имеющих среднее  профессиональное образование и ищущих работу впервые</t>
  </si>
  <si>
    <t>Количество трудоустроен-ных, чел.</t>
  </si>
  <si>
    <t>1.10. Организация стажировок выпускников образовательных организаций</t>
  </si>
  <si>
    <t>Количество трудоустроенных выпускников, чел.</t>
  </si>
  <si>
    <t>1.11.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t>
  </si>
  <si>
    <t>Количество безработных граждан и членов их семей, переехавших и переселившихся в другую местность с целью трудоустройства, чел.</t>
  </si>
  <si>
    <t>1.12. Профессиональное обучение и дополнительное профессиональное образование безработных граждан, включая обучение в другой местности, в том числе освободившихся из мест лишения свободы и признанных в установленном порядке безработными гражданами</t>
  </si>
  <si>
    <t>Количество граждан, приступивших к обучению, чел.</t>
  </si>
  <si>
    <t>1.13. 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t>
  </si>
  <si>
    <t>Количество женщин и граждан пенсионного возраста, приступивших к обучению, чел.</t>
  </si>
  <si>
    <t>1.14. Организация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</si>
  <si>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Количество граждан, получивших услугу, чел.</t>
  </si>
  <si>
    <t>1.15. Услуги банка по мероприятиям активной политики занятости</t>
  </si>
  <si>
    <t>Охват участников мероприятий активной политики занятости, получающих материальную поддержку, услугами банка, %</t>
  </si>
  <si>
    <t>Задача 2. Укрепление материально-технической базы центров занятости</t>
  </si>
  <si>
    <t>Оснащенность центров занятости в соответствии с требованиями регламентов по оказанию государственных услуг, %</t>
  </si>
  <si>
    <t>2.1. Создание условий в центрах занятости для оказания государственных услуг (оснащение, оборудование, проведение ремонтных работ в соответствии с требованиями административных регламентов оказания государственных услуг)</t>
  </si>
  <si>
    <t>Оснащенность центров занятости в соответствии с требованиями пожарной, антитеррористической безопасности и доступности государственных услуг, %</t>
  </si>
  <si>
    <t>2.2. Обеспечение доступной среды для маломобильных групп населения и граждан с ограниченными возможностями</t>
  </si>
  <si>
    <t>Оснащенность центров занятости в соответствии с  требованиями к оказанию услуг маломобильным группам населения и гражданам с ограниченными возможностями (доступная среда), %</t>
  </si>
  <si>
    <t>Задача 3. Обеспечение социальной поддержки безработных граждан</t>
  </si>
  <si>
    <t>3.1. Выплата пособий по безработице, в том числе материальной помощи</t>
  </si>
  <si>
    <t xml:space="preserve">Количество получателей пособий по безработице, чел. </t>
  </si>
  <si>
    <t>3.2.Оформление безработным гражданам пенсий досрочно</t>
  </si>
  <si>
    <t>Количество граждан, направленных на пенсию досрочно, чел.</t>
  </si>
  <si>
    <t>3.3. Выплата стипендий в период прохождения профессионального обучения и получения дополнительного профессионального образования</t>
  </si>
  <si>
    <t>Количество получателей стипендий, чел.</t>
  </si>
  <si>
    <t>3.4. Оплата услуг почтовой связи и банковских услуг по мероприятиям социальной поддержки безработных граждан</t>
  </si>
  <si>
    <t>Количество получателей пособий и стипендий, чел.</t>
  </si>
  <si>
    <t>Уровень трудоустройства инвалидов, %</t>
  </si>
  <si>
    <t>Подпрограмма 2. Содействие в поиске работы незанятым инвалидам, нуждающимся в трудоустройстве, и сопровождение инвалидов молодого возраста при трудоустройстве»</t>
  </si>
  <si>
    <t>Цель подпрограммы.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t>
  </si>
  <si>
    <t>Напряженность на рынке труда граждан с ограниченными возможностями, чел. на 1 вак.</t>
  </si>
  <si>
    <t>1.1. Проведение социологических опросов в целях выявления потребности инвалидов в трудоустройстве и обучении</t>
  </si>
  <si>
    <t>Доля опрошенных инвалидов в общей численности инвалидов, обратившихся в органы службы занятости, %</t>
  </si>
  <si>
    <t>1.2. Содействие трудоустройству инвалидов на квотируемые рабочие места</t>
  </si>
  <si>
    <t xml:space="preserve">Доля инвалидов, трудоустроенных на вакансии, заявленные работодателями в счет квот, от общего числа инвалидов, обратившихся в службу занятости, % </t>
  </si>
  <si>
    <t>1.3. Взаимодействие с Общественной палатой Астраханской области, объединениями работодателей, обществами инвалидов</t>
  </si>
  <si>
    <t>Доля проведенных встреч по вопросам трудовой занятости инвалидов от числа необходимых, %</t>
  </si>
  <si>
    <t>1.4. Взаимодействие с федеральным казенным учреждением «Главное бюро медико-социальной экспертизы по Астраханской области» с целью выявления инвалидов, нуждающихся в трудоустройстве</t>
  </si>
  <si>
    <t>Доля опрошенных инвалидов от числа инвалидов, получивших индивидуальную программу реабилитации в текущем периоде, %</t>
  </si>
  <si>
    <t>1.5. Организация сопровождаемого содействия занятости инвалидов с учетом рекомендуемых в индивидуальной программе реабилитации или абилитации показанных (противопоказанных) видов трудовой деятельности</t>
  </si>
  <si>
    <t>Доля инвалидов, которым организовано сопровождение при трудоустройстве, в числе инвалидов, которым показано сопровождение, согласно индивидуальной программе реабилитации или абилитации инвалида и обратившихся в службу занятости в поиске работы, %</t>
  </si>
  <si>
    <t>1.6. Организация профессионального обучения и дополнительного профессионального образования инвалидов (в том числе молодых), являющихся безработными</t>
  </si>
  <si>
    <t>Количество инвалидов, приступивших к обучению, чел.</t>
  </si>
  <si>
    <t>1.7. Осуществление информационного обеспечения в сфере сопровождаемого содействия занятости инвалидов</t>
  </si>
  <si>
    <t>Доля инвалидов, охваченных информированием о возможности сопровождения при трудоустройстве, в числе опрошенных инвалидов, нуждающихся в трудоустройстве, %</t>
  </si>
  <si>
    <t>1.8. Разработка и утверждение порядка осуществления деятельности по сопровождаемому содействию занятости инвалидов</t>
  </si>
  <si>
    <t>Количество утвержденных порядков, ед.</t>
  </si>
  <si>
    <t>1.9. Стимулирование создания и оснащения работодателями рабочих мест для трудоустройства инвалидов</t>
  </si>
  <si>
    <t>Количество созданных и оснащенных рабочих мест для трудоустройства инвалидов, ед.</t>
  </si>
  <si>
    <t>1.10.Стимулирование создания работодателями дополнительных рабочих мест для трудоустройства инвалидов сверх или помимо установленной квоты</t>
  </si>
  <si>
    <t>Количество трудоустроенных инвалидов на  дополнительные рабочие места сверх или помимо установленной квоты, чел.</t>
  </si>
  <si>
    <t>Задача 2.Обеспечение качества и доступности  государственных услуг молодым инвалидам по сопровождению  при содействии занятости</t>
  </si>
  <si>
    <t>Доля трудоустроенных инвалидов молодого возраста от числа молодых инвалидов, обратившихся за содействием в поиске работы в органы службы занятости, %</t>
  </si>
  <si>
    <t>2.1. Содействие молодым инвалидам в поиске работы</t>
  </si>
  <si>
    <t>Доля выпускников-инвалидов, получивших услуги в области содействия занятости населения, в общем числе выпускников - инвалидов, нуждающихся в трудоустройстве и обратившихся в службу занятости населения, %</t>
  </si>
  <si>
    <t xml:space="preserve">2.2 Организация мониторинга (анкетирования) потребности в трудоустройстве  незанятых молодых инвалидов, которым органами медико-социальной экспертизы              (далее - органы МСЭ) рекомендовано трудоустройство </t>
  </si>
  <si>
    <t xml:space="preserve">Доля опрошенных инвалидов молодого возраста от инвалидов молодого возраста, в отношении которых получены выписки                    из индивидуальных программ реабилитации или абилитации инвалидов, % </t>
  </si>
  <si>
    <t>2.3. Осуществление информационного взаимодействия с образовательными организациями высшего и профессионального образования на территории Астраханской области в целях выявления востребованности выпускников из числа инвалидов услуг по содействию в поиске работы</t>
  </si>
  <si>
    <t>Наличие  банка данных о выпускниках из числа инвалидов, имеющих риск нетрудоустройства, да/нет</t>
  </si>
  <si>
    <t xml:space="preserve">2.4. Организация, совместно с региональной ассоциацией центров содействия трудоустройству выпускников и студентов организаций высшего и профессионального образования, информационно-методического сопровождения деятельности структурных подразделений образовательных организаций   по оказанию содействия в трудоустройстве выпускникам, из числа молодых инвалидов </t>
  </si>
  <si>
    <t xml:space="preserve">Доля выпускников  инвалидов, охваченных информационно-методическим сопровождением в целях содействия трудоустройству, % </t>
  </si>
  <si>
    <t>2.5. Размещение на информационных ресурсах образовательных организаций высшего  и профессионального образования информации об услугах службы занятости населения по содействию в трудоустройстве выпускников  из числа инвалидов</t>
  </si>
  <si>
    <t>Доля образовательных организаций высшего                            и профессионального образования, охваченных информированием об услугах службы занятости населения, %</t>
  </si>
  <si>
    <t>2.6.Организация  проведения методических семинаров по обучению специалистов службы занятости населения практике профориентационной деятельности с учетом  особенностей психологического статуса инвалидов и их личностной позиции в отношении поиска работы и трудоустройства</t>
  </si>
  <si>
    <t>Количество проведенных семинаров, ед.</t>
  </si>
  <si>
    <t>Задача 3 Повышение конкурентоспособности  и профессиональной мобильности молодых инвалидов на региональном  рынке труда</t>
  </si>
  <si>
    <t>Доля молодых инвалидов, которым оказано содействие в профессиональном самоопределении с учетом рекомендуемых в индивидуальной программе реабилитации или абилитации показанных (противопоказанных) видов трудовой деятельности и потребностей рынка труда, в общем числе молодых инвалидов, обратившихся в центры занятости населения, %</t>
  </si>
  <si>
    <t>3.1. Организация профессиональной ориентации  молодых инвалидов, обратившихся в органы службы занятости населения</t>
  </si>
  <si>
    <t>Доля молодых инвалидов,  охваченных профориентационными мероприятиями от числа молодых инвалидов, обратившихся в органы службы занятости населения, %</t>
  </si>
  <si>
    <t xml:space="preserve">3.2. Предоставление услуг по социальной адаптации на рынке труда инвалидам выпускникам образовательных организаций, признанным в установленном порядке безработными  </t>
  </si>
  <si>
    <t>Доля  инвалидов выпускников, получивших услугу по социальной адаптации от выпускников инвалидов, признанных  в установленном порядке безработными, %</t>
  </si>
  <si>
    <t xml:space="preserve">3.3. Предоставление услуг по психологической поддержке инвалидам выпускникам образовательных организаций, признанным в установленном порядке безработными  </t>
  </si>
  <si>
    <t>Доля  инвалидов выпускников, получивших услугу по психологической поддержке, от выпускников инвалидов, признанных  в установленном порядке безработными, %</t>
  </si>
  <si>
    <t>3.4. Информационно - методическое сопровождение молодых инвалидов, получивших статус безработного, по вопросу организации собственного дела</t>
  </si>
  <si>
    <t xml:space="preserve">Доля молодых инвалидов, охваченных информационно - методическим сопровождением, от числа безработных молодых инвалидов, желающих организовать самозанятость, %  </t>
  </si>
  <si>
    <t>3.5. Организация специализированных ярмарок вакансий</t>
  </si>
  <si>
    <t>Количество проведенных ярмарок вакансий для инвалидов, ед.</t>
  </si>
  <si>
    <t>3.6. Реализация мероприятий по содействию трудоустройству незанятых участников региональных и национальных этапов чемпионата по профессиональному мастерству среди людей с инвалидностью «Абилимпикс»</t>
  </si>
  <si>
    <t>Доля трудоустроенных незанятых инвалидов от числа незанятых участников региональных и национальных этапов чемпионата по профессиональному мастерству среди людей с инвалидностью «Абилимпикс», %</t>
  </si>
  <si>
    <t>Задача 4 государственной программы. Проведение единой государственной политики и осуществление государственного управления в области содействия занятости населения Астраханской области</t>
  </si>
  <si>
    <t>Доля граждан, получивших услуги в области содействия занятости населения, в общем числе обратившихся граждан, имеющих право на получение этих услуг, %</t>
  </si>
  <si>
    <t>Ведомственная целевая программа «Создание условий для обеспечения занятости населения Астраханской области»</t>
  </si>
  <si>
    <t>Мероприятие «Обеспечение деятельности агентства  по занятости населения Астраханской области и подведомственных ему учреждений»</t>
  </si>
  <si>
    <t>Итого по государственной программе, в том числе:</t>
  </si>
  <si>
    <t>капитальные вложения</t>
  </si>
  <si>
    <t>Государственный заказчик - координатор государственной программы                                                     Р.А. Азизов</t>
  </si>
  <si>
    <t xml:space="preserve">Отчет 
</t>
  </si>
  <si>
    <t>Объем финансирования на текущий год, утвержденный законом о бюджете Астраханской области (в последней действующей редакции)</t>
  </si>
  <si>
    <t>Объем финансирования согласно бюджетной росписи</t>
  </si>
  <si>
    <t>Значение за  период, предшествующий реализации государственной программы</t>
  </si>
  <si>
    <t>Планируемое значение на отчетный период</t>
  </si>
  <si>
    <t xml:space="preserve">Фактическое значение за отчетный период </t>
  </si>
  <si>
    <t>Итого по подпрограмме 1, в том числе :</t>
  </si>
  <si>
    <t>Задача 1. Повышение трудовой занятости инвалидов</t>
  </si>
  <si>
    <t>Итого по подпрограмме 2, в том числе:</t>
  </si>
  <si>
    <t>Итого по ВЦП</t>
  </si>
  <si>
    <t xml:space="preserve">Задача 1 Государ-ственной программы. 
Повышение конкуренто-способности на рынке труда граждан в возрас-те  50-ти лет и старше и женщин, имеющих детей дошкольного возраста
</t>
  </si>
  <si>
    <t>Доля работников, продолжающих осуществлять трудовую деятел-ьность не менее года, в общей чис-ленности работ-ников в возрасте 50-ти лет и старше , а также работников предпенсионного возраста, прошед-ших професси-ональное обучение и дополнительное профессиональное образование в отчетном году, %</t>
  </si>
  <si>
    <t>Доля граждан, трудоустроенных в течение одного года после окон-чания обучения, в общей численности незанятых граждан в возрасте   50-ти лет и старше , а также работников предпенсионного возраста, проше-дших профессио-нальное обучение и дополнительное профессиональное образование в отчетном году, %</t>
  </si>
  <si>
    <t>Задача 3 государственной программы. Сдерживание напряженности на рынке труда</t>
  </si>
  <si>
    <t>53,5-58,5</t>
  </si>
  <si>
    <t>49,2-51,5</t>
  </si>
  <si>
    <t>Задача 4 государственной программы.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t>
  </si>
  <si>
    <t>42,0 - 47,0</t>
  </si>
  <si>
    <t>42,0 -  47,0</t>
  </si>
  <si>
    <t>Показатель оценивается по итогам года</t>
  </si>
  <si>
    <t>1.8. Содействие самозанятости безработных граждан, включая оказание гражданам, признанным в установленном порядке безработными, и гражданам, признанным в установленном порядке безработными, прошедшим профессиональное обучение или получившим дополнительное профессиональное образование по направлению органов службы занятости, единовременной финансовой помощи при их государственной регистрации в качестве юридического лица, индивидуального предпринимателя либо крестьянского (фермерского) хозяйства, а также единовременной финансовой помощи на подготовку документов для соответствующей государственной регистрации</t>
  </si>
  <si>
    <t>Мероприятие носит заявительный характер. Обращения выпускников отмечаются в основном во втором полугодии</t>
  </si>
  <si>
    <t xml:space="preserve">Все участники  мероприятий активной политики занятости, получающие материальную поддержку,  воспользовались услугами банка </t>
  </si>
  <si>
    <t>Показатель оценивается по итогам года. Опрос инвалидов ведется в постоянном режиме, при условии наличия контактных данных и согласия респондента</t>
  </si>
  <si>
    <r>
      <t>Все необходимые встречи по вопросам трудовой занятости инвалидов проведены в рабочем порядке, проведено 2</t>
    </r>
    <r>
      <rPr>
        <sz val="14"/>
        <color indexed="8"/>
        <rFont val="Times New Roman"/>
        <family val="1"/>
        <charset val="204"/>
      </rPr>
      <t xml:space="preserve"> встречи</t>
    </r>
  </si>
  <si>
    <t>Все опрошенные инвалиды проинформированы о возможности сопровождения при трудоустройстве</t>
  </si>
  <si>
    <t>Порядок осуществления деятельности по сопровождаемому содействию занятости инвалидов утвержден в 2017 году</t>
  </si>
  <si>
    <t>Услуги в области содействия занятости получили все выпускники -  инвалиды, обратившиеся в службу занятости населения</t>
  </si>
  <si>
    <t>Проказатель оценивается по итогам года</t>
  </si>
  <si>
    <t>Банк данных сформирован,  обновлятется по мере поступления информации о выпускниках</t>
  </si>
  <si>
    <t xml:space="preserve">Выпускники  инвалиды охвачены информационно-методическим сопровождением в целях содействия трудоустройству </t>
  </si>
  <si>
    <t>Образовательные организации высшего                            и профессионального образования охвачены информированием об услугах службы занятости населения</t>
  </si>
  <si>
    <t>Семинары проводятся по мере необходимости предоставления методических рекомендаций специалистам службы занятости населения</t>
  </si>
  <si>
    <t xml:space="preserve">Все безработные молодые инвалиды, желающие организовать самозанятость, охвачены информационно - методическим сопровождением  </t>
  </si>
  <si>
    <t>Доля занятых в численности граждан в возрасте 50-ти лет и старше, а также работников предпенсионного возраста, прошед-ших професси-ональное обучение или получивших дополнительное профессиональное образование, %</t>
  </si>
  <si>
    <t>Доля женщин, приступивших к трудовой деятель-ности в общей численности прошедших профессио-нальное обучение и дополнительное профессиональное образование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обратившися в органы службы занятости, %</t>
  </si>
  <si>
    <t>Численность лиц в возрасте 50-ти лет и старше, а также работников предпенсионного возраста,  прошедших профессиональное обучение и дополнительное профессиональное образование (нарастающим итогом)</t>
  </si>
  <si>
    <t>Итого по основному мероприятию</t>
  </si>
  <si>
    <t xml:space="preserve">1.1 Основное мероприятие по реализации регионального проекта «Разработка и реализация программы системной поддержки и повышения качества жизни граждан старшего поколения (Астраханская область)» в рамках национального проекта «Демография» </t>
  </si>
  <si>
    <t xml:space="preserve">1.2 Основное мероприятие по реализации регионального проекта «Содействие занятости женщин - создание условий дошкольного образования для детей в возрасте до трех лет  (Астраханская область)» в рамках национального проекта «Демография» </t>
  </si>
  <si>
    <t>Численность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прошедших переобучение и повышение квалификации (нарастающим итогом)</t>
  </si>
  <si>
    <t>Участники  мероприятия проходят обучение в рамках реализации основных мероприятий  региональных проектов. Данное мероприятияе будет исключено из перечня мероприятий,  данной подпрограммы, начиная с 2020 года,  при внесении изменений в государственную программу.</t>
  </si>
  <si>
    <t>о реализации государственной программы «Содействие занятости населения Астраханской области» за 1 полугодие 2020 года</t>
  </si>
  <si>
    <t>Всем гражданам, обратившимся в органы службы занятости и имеющим право на получение услуги по содействию в поиске подходящей работы, услуга была оказана. В 1 полугодии 2020 года в службу занятости населения АО обратились в поиске работы 34,2 тыс.граждан, что в 2,3 раза больше, чем в  1 полугодии 2019 года (14,6 тыс.чел.)</t>
  </si>
  <si>
    <t>Доля численности граждан, которым назначено пособие по безработице, в общей численности граждан, обратившихся за содействием в поиске подходящей работы, %.</t>
  </si>
  <si>
    <t>Выпущен, размещен и опубликован 981 информационный материал.Плановое значение будет достигнуто по итогам 2020 года.</t>
  </si>
  <si>
    <t>Социальные выплаты гражданам, признанным в установленном порядке безработными, осуществляются в полном объеме в  соответствии с Законом о занятости, постановлением Правительства Российской Федерации от 27 марта 2020г. №346 «О размерах минимальной и максимальной величин пособия по безработице на 2020 год» и постановлением Правительства Российской Федерации от 10 июня 2020г. №844 «О внесении изменений в некоторые акты Правительства Российской Федерации».</t>
  </si>
  <si>
    <t>Услугами почтовой связи и банковскими услугами воспользовались около 32,0 тыс.получателей пособий и стипендий. Размер оплаты услуг зависит от суммы перечислений, которая для каждого безработного гражданина рассчитывается индивидуально</t>
  </si>
  <si>
    <t xml:space="preserve">Показатель обратного счета. Из 34171 гражданина, обратившегося за содействием в поиске работы, 25981 - признан безработным.  Годовой показатель будет пересмотрен в следующей редакции ГП, исходя из ситуации на рынке труда. </t>
  </si>
  <si>
    <t xml:space="preserve">Трудоустроено 6702  ищущих работу гражданина из 34171 гражданина, обратившегося за содействием в поиске работы.  Годовой показатель будет пересмотрен в следующей редакции ГП, исходя из ситуации на рынке труда. </t>
  </si>
  <si>
    <t xml:space="preserve">Показатель обратного счета. На 01.07.2020 года на учете в органах СЗ состояли 27735 незанятых граждан, банк вакансий составил 9677 единиц. Годовой показатель будет пересмотрен в следующей редакции ГП, исходя из ситуации на рынке труда. </t>
  </si>
  <si>
    <t>В рамках регионального проекта 87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направлены на обучение. В соответствии с соглашением, заключенным между Правительством Астраханской области и Рострудом, о снижении объема средств субсидии из федерального бюджета на организацию обучения данной категории граждан плановый показатель на 2020 год будет уменьшен до 88 человек. Плановое значение будет достигнуто по итогам 2020 года.</t>
  </si>
  <si>
    <t xml:space="preserve">В целях приведения в соответствие с техническими требованиями проведены мероприятия по техническому обслуживанию и диагностике автомобилей (мобильных центров), приобретение ГСМ, оплата за услуги по охране тревожной кнопки, пожарной сигнализации.  
В целях пожарной безопасности проводились:  работы по техническому обслуживанию и ремонту пожарной сигнализации,проверка работоспособности систем противопожарной защиты в 7 центрах занятости. Оплата услуг по сопровождению ПК «Катарсис» и «1С». Оплата услуг по аренде нежилого помещения  ОГКУ «ЦЗН Икрянинского района». За счет средств федерального бюджета приобретено 2 автомобиля для ОГКУ «Центр занятости Ахтубинского района» и ГКУ АО «Управление по техническому обеспечению АЗН АО».
</t>
  </si>
  <si>
    <t xml:space="preserve">Оснащенность центров занятости в соответствии с требованиями регламентов по оказанию государственных услуг  составила 65,0%.   </t>
  </si>
  <si>
    <t>Показатель обратного счета. На 01.07.2020 численность зарегистрированных безработных граждан составила 24972 чел. Ситуация на рынке труда Астраханской области в 2020 году характеризуется увеличением, начиная с апреля текущего года, обращений граждан в службу занятости населения и ростом  численности безработных, что является последствием распростране-ния новой коронавирусной инфекции. Годовой показатель будет пересмотрен в следующей редакции ГП, исходя из ситуации на рынке труда</t>
  </si>
  <si>
    <t>Мероприятие носит заявительный характер, финансовая помощь в 1 полугодии не востребована.36 человек переехали в другую местность для трудоустройства по имеющимся у них профессиям</t>
  </si>
  <si>
    <t>Проведена 71 ярмарка вакансий и учебных рабочих мест. В связи с вводом ограничительных мер в период распространения новой коронавирусной инфекции  мероприятие  реализовывалось не в полном объеме.</t>
  </si>
  <si>
    <t>Мероприятие носит заявительный характер.  Средства местных бюджетов и работодателей привлекались на выплату заработной платы участникам.  В связи с вводом ограничительных мер в период распространения новой коронавирусной инфекции  мероприятие  реализовывалось не в полном объеме.</t>
  </si>
  <si>
    <t>Мероприятие носит заявительный характер.  Средства местных бюджетов и работодателей привлекались на выплату заработной платы участникам мероприятия. В связи с вводом ограничительных мер в период распространения новой коронавирусной инфекции  мероприятие  реализовывалось не в полном объеме.</t>
  </si>
  <si>
    <t xml:space="preserve">Мероприятие носит заявительный характер. Участие подростков в основном предполагается в период летних каникул .  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</si>
  <si>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Мероприятие носит заявительный характер.Получили услугу по соцадаптации 1697 безработных граждан, в том числе 799-психологическую поддержку. 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</si>
  <si>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Мероприятие носит заявительный характер.62 безработных гражданина организовали собственное дело, оформив государственную регистрацию. 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</si>
  <si>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Мероприятие носит заявительный характер. Средства местных бюджетов и работодателей привлекались на выплату заработной платы участникам мероприятия. Временно трудоустроены 2 безработных гражданина в возрасте от 18 до 20 лет, имеющих среднее профессиональное образование и ищущих работу впервые   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</si>
  <si>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Мероприятие носит заявительный характер. Всем обратившимся за профессиональной ориентацией услуга была оказана </t>
  </si>
  <si>
    <t xml:space="preserve">Мероприятие носит заявительный характер.  В  1 полугодии  2020 года в рамках данной подпрограммы 6 безработных инвалидов направлены на курсовое обучение по направлениям:   водитель категории СЕ, электросварщик ручной сварки, основы бухучета, повар, основы предпринимательской деятельности. 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</si>
  <si>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Проводится работа с работодателями по заключению договоров.  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</si>
  <si>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Проведено 5 ярмарок вакансий и учебных рабочих мест для граждан с ограниченными возможностями.В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</si>
  <si>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В  1 полугодии 2020 года за содействием в службу занятости обратился 531 инвалид, 117 из них - трудоустроены. Годовой показатель будет пересмотрен в следующей редакции ГП, исходя из ситуации на рынке труда. </t>
  </si>
  <si>
    <t xml:space="preserve"> На квотируемые места трудоустроено 43 инвалида из 531 обратившегося. 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</si>
  <si>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Показатель обратного счета. На 01.07.2020 года на учете в органах СЗ состоял 421 незанятый инвалид, в базе вакансий было заявлено 895 мест для трудоустройства инвалидов </t>
  </si>
  <si>
    <t xml:space="preserve">При содействии службы занятости трудоустроено 54 инвалида молодого возраста из 277 молодых инвалидов, обратившихся в поиске подходящей работы </t>
  </si>
  <si>
    <t>Услуги по профессиональной ориентации получили78,7% молодых инвалидов,  обратившихся в органы службы занятости населения (218 чел.)</t>
  </si>
  <si>
    <t xml:space="preserve"> Услуга носит заявительный характер, 100,0% инвалидов выпускников,    признанных в установленном порядке безработными, предоставили заявление на оказание услуги (получили услугу 5 чел)</t>
  </si>
  <si>
    <t xml:space="preserve">Мероприятие носит заявительный характер. В рамках госпрограммы приступили к профессиональному обучению 284 безработных гражданина, из них 278 в рамках данной подпрограммы.  В связи с вводом ограничительных мер в период распространения новой коронавирусной инфекции  мероприятие  реализовывалось не в полном объеме. </t>
  </si>
  <si>
    <t xml:space="preserve"> Услуга носит заявительный характер. Оказано содействие в профессиональном самоопределении 61,4% молодых инвалидов, обратившихся в службу занятости  (170 чел.). В связи с вводом ограничительных мер в период распространения новой коронавирусной инфекции  мероприятие  реализовывалось не в полном объеме.              </t>
  </si>
  <si>
    <t>Все граждане, имеющие право на получение  услуг в области содействия занятости населения и обратившиеся в службу занятости, эти услуги получили</t>
  </si>
  <si>
    <t xml:space="preserve">В рамках регионального проекта 1156 лиц в возрасте 50-ти лет и старше, а также работников предпенсионного возраста  приступили  к обучению. </t>
  </si>
  <si>
    <t xml:space="preserve">В  связи с переходом на ди-станционный режим работы, средства будут перераспределены на оборудование рабочих мест специалистов ЦЗН, в рамках мероприятя 2.1. Создание условий в центрах занятости для оказания государственных услуг (оснащение, оборудование, проведение ремонтных работ в соответствии с требованиями административных регламентов оказания государственных услуг). Годовой показатель будет пересмотрен в следующей редакции ГП, исходя из ситуации на рынке труда. </t>
  </si>
</sst>
</file>

<file path=xl/styles.xml><?xml version="1.0" encoding="utf-8"?>
<styleSheet xmlns="http://schemas.openxmlformats.org/spreadsheetml/2006/main">
  <numFmts count="10">
    <numFmt numFmtId="164" formatCode="#,##0.00000"/>
    <numFmt numFmtId="165" formatCode="#,##0.0"/>
    <numFmt numFmtId="166" formatCode="0.0"/>
    <numFmt numFmtId="167" formatCode="#,##0.00000000000"/>
    <numFmt numFmtId="168" formatCode="#,##0.000000"/>
    <numFmt numFmtId="169" formatCode="#,##0.0000000"/>
    <numFmt numFmtId="170" formatCode="#,##0.00000000"/>
    <numFmt numFmtId="171" formatCode="#,##0.0000000000"/>
    <numFmt numFmtId="172" formatCode="#,##0.000000000000"/>
    <numFmt numFmtId="173" formatCode="#,##0.0000000000000"/>
  </numFmts>
  <fonts count="10">
    <font>
      <sz val="11"/>
      <color theme="1"/>
      <name val="Calibri"/>
      <family val="2"/>
      <charset val="204"/>
      <scheme val="minor"/>
    </font>
    <font>
      <sz val="14"/>
      <name val="Times New Roman"/>
      <family val="1"/>
      <charset val="204"/>
    </font>
    <font>
      <b/>
      <sz val="14"/>
      <name val="Times New Roman"/>
      <family val="1"/>
      <charset val="204"/>
    </font>
    <font>
      <sz val="14"/>
      <color indexed="8"/>
      <name val="Times New Roman"/>
      <family val="1"/>
      <charset val="204"/>
    </font>
    <font>
      <sz val="14"/>
      <color theme="1"/>
      <name val="Times New Roman"/>
      <family val="1"/>
      <charset val="204"/>
    </font>
    <font>
      <b/>
      <sz val="14"/>
      <color theme="1"/>
      <name val="Times New Roman"/>
      <family val="1"/>
      <charset val="204"/>
    </font>
    <font>
      <sz val="14"/>
      <color theme="0"/>
      <name val="Times New Roman"/>
      <family val="1"/>
      <charset val="204"/>
    </font>
    <font>
      <b/>
      <sz val="14"/>
      <color theme="0"/>
      <name val="Times New Roman"/>
      <family val="1"/>
      <charset val="204"/>
    </font>
    <font>
      <sz val="14"/>
      <color rgb="FF000000"/>
      <name val="Times New Roman"/>
      <family val="1"/>
      <charset val="204"/>
    </font>
    <font>
      <sz val="14"/>
      <color rgb="FFFF0000"/>
      <name val="Times New Roman"/>
      <family val="1"/>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1">
    <xf numFmtId="0" fontId="0" fillId="0" borderId="0" xfId="0"/>
    <xf numFmtId="0" fontId="4" fillId="0" borderId="0" xfId="0" applyFont="1" applyFill="1"/>
    <xf numFmtId="0" fontId="1" fillId="0" borderId="0" xfId="0" applyFont="1" applyFill="1"/>
    <xf numFmtId="0" fontId="4" fillId="0" borderId="0" xfId="0" applyFont="1" applyFill="1" applyAlignment="1">
      <alignment horizontal="center"/>
    </xf>
    <xf numFmtId="0" fontId="5" fillId="0" borderId="0" xfId="0" applyFont="1" applyFill="1" applyBorder="1" applyAlignment="1">
      <alignment horizontal="center"/>
    </xf>
    <xf numFmtId="0" fontId="5" fillId="0" borderId="1" xfId="0" applyFont="1" applyFill="1" applyBorder="1" applyAlignment="1">
      <alignment horizontal="center"/>
    </xf>
    <xf numFmtId="0" fontId="4" fillId="0" borderId="1" xfId="0" applyFont="1" applyFill="1" applyBorder="1" applyAlignment="1">
      <alignment horizontal="center"/>
    </xf>
    <xf numFmtId="0" fontId="2" fillId="0" borderId="0" xfId="0" applyFont="1" applyFill="1" applyBorder="1"/>
    <xf numFmtId="0" fontId="5" fillId="0" borderId="0" xfId="0" applyFont="1" applyFill="1" applyBorder="1"/>
    <xf numFmtId="0" fontId="5" fillId="0" borderId="0" xfId="0" applyFont="1" applyFill="1" applyBorder="1" applyAlignment="1">
      <alignment horizontal="center" vertical="top" wrapText="1"/>
    </xf>
    <xf numFmtId="4" fontId="5"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6" fillId="0" borderId="0" xfId="0" applyFont="1" applyFill="1"/>
    <xf numFmtId="167" fontId="4" fillId="0" borderId="0" xfId="0" applyNumberFormat="1" applyFont="1" applyFill="1" applyBorder="1" applyAlignment="1">
      <alignment horizontal="center"/>
    </xf>
    <xf numFmtId="165" fontId="4" fillId="0" borderId="2" xfId="0" applyNumberFormat="1" applyFont="1" applyFill="1" applyBorder="1" applyAlignment="1">
      <alignment horizontal="center" vertical="top" wrapText="1"/>
    </xf>
    <xf numFmtId="4" fontId="4" fillId="0" borderId="6" xfId="0" applyNumberFormat="1" applyFont="1" applyFill="1" applyBorder="1" applyAlignment="1">
      <alignment horizontal="center" vertical="top" wrapText="1"/>
    </xf>
    <xf numFmtId="4" fontId="4" fillId="0" borderId="2" xfId="0" applyNumberFormat="1" applyFont="1" applyFill="1" applyBorder="1" applyAlignment="1">
      <alignment horizontal="left" vertical="top" wrapText="1"/>
    </xf>
    <xf numFmtId="4" fontId="2"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top" wrapText="1"/>
    </xf>
    <xf numFmtId="4" fontId="1"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top" wrapText="1"/>
    </xf>
    <xf numFmtId="4" fontId="2" fillId="0" borderId="2" xfId="0" applyNumberFormat="1" applyFont="1" applyFill="1" applyBorder="1"/>
    <xf numFmtId="4" fontId="5" fillId="0" borderId="2" xfId="0" applyNumberFormat="1" applyFont="1" applyFill="1" applyBorder="1"/>
    <xf numFmtId="165" fontId="1" fillId="0" borderId="2" xfId="0" applyNumberFormat="1" applyFont="1" applyFill="1" applyBorder="1" applyAlignment="1">
      <alignment horizontal="center" vertical="top" wrapText="1"/>
    </xf>
    <xf numFmtId="168" fontId="5" fillId="0" borderId="2"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top" wrapText="1"/>
    </xf>
    <xf numFmtId="4" fontId="4" fillId="0" borderId="3"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3" fontId="1" fillId="0" borderId="2" xfId="0" applyNumberFormat="1" applyFont="1" applyFill="1" applyBorder="1" applyAlignment="1">
      <alignment horizontal="center" vertical="top" wrapText="1"/>
    </xf>
    <xf numFmtId="3" fontId="4"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center" vertical="top" wrapText="1"/>
    </xf>
    <xf numFmtId="4" fontId="8" fillId="0" borderId="2" xfId="0" applyNumberFormat="1" applyFont="1" applyFill="1" applyBorder="1" applyAlignment="1">
      <alignment horizontal="center" vertical="top" wrapText="1"/>
    </xf>
    <xf numFmtId="3" fontId="8" fillId="0" borderId="2" xfId="0" applyNumberFormat="1" applyFont="1" applyFill="1" applyBorder="1" applyAlignment="1">
      <alignment horizontal="center" vertical="top" wrapText="1"/>
    </xf>
    <xf numFmtId="4" fontId="1" fillId="0" borderId="2"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1" fillId="0" borderId="3" xfId="0" applyNumberFormat="1" applyFont="1" applyFill="1" applyBorder="1" applyAlignment="1">
      <alignment horizontal="center" vertical="top" wrapText="1"/>
    </xf>
    <xf numFmtId="4" fontId="4" fillId="0" borderId="2"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4" fontId="4" fillId="0" borderId="3" xfId="0" applyNumberFormat="1" applyFont="1" applyFill="1" applyBorder="1" applyAlignment="1">
      <alignment horizontal="center" vertical="top" wrapText="1"/>
    </xf>
    <xf numFmtId="4" fontId="4" fillId="0" borderId="4" xfId="0" applyNumberFormat="1" applyFont="1" applyFill="1" applyBorder="1" applyAlignment="1">
      <alignment horizontal="center" vertical="top" wrapText="1"/>
    </xf>
    <xf numFmtId="4" fontId="4" fillId="0" borderId="5"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top" wrapText="1"/>
    </xf>
    <xf numFmtId="4" fontId="8" fillId="0" borderId="2" xfId="0" applyNumberFormat="1" applyFont="1" applyFill="1" applyBorder="1" applyAlignment="1">
      <alignment horizontal="center" vertical="top" wrapText="1"/>
    </xf>
    <xf numFmtId="3" fontId="8" fillId="0" borderId="2" xfId="0" applyNumberFormat="1" applyFont="1" applyFill="1" applyBorder="1" applyAlignment="1">
      <alignment horizontal="center" vertical="top"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3" fontId="4" fillId="0" borderId="5" xfId="0" applyNumberFormat="1" applyFont="1" applyFill="1" applyBorder="1" applyAlignment="1">
      <alignment horizontal="center" vertical="top" wrapText="1"/>
    </xf>
    <xf numFmtId="3" fontId="4" fillId="0" borderId="3" xfId="0" applyNumberFormat="1" applyFont="1" applyFill="1" applyBorder="1" applyAlignment="1">
      <alignment horizontal="center" vertical="top" wrapText="1"/>
    </xf>
    <xf numFmtId="3" fontId="1" fillId="0" borderId="2" xfId="0" applyNumberFormat="1" applyFont="1" applyFill="1" applyBorder="1" applyAlignment="1">
      <alignment horizontal="center" vertical="top" wrapText="1"/>
    </xf>
    <xf numFmtId="3" fontId="4" fillId="0" borderId="2" xfId="0" applyNumberFormat="1" applyFont="1" applyFill="1" applyBorder="1" applyAlignment="1">
      <alignment horizontal="center" vertical="top" wrapText="1"/>
    </xf>
    <xf numFmtId="0" fontId="4" fillId="0" borderId="0" xfId="0" applyFont="1" applyFill="1" applyAlignment="1">
      <alignment vertical="top"/>
    </xf>
    <xf numFmtId="4" fontId="4" fillId="0" borderId="0" xfId="0" applyNumberFormat="1" applyFont="1" applyFill="1"/>
    <xf numFmtId="164" fontId="4" fillId="0" borderId="0" xfId="0" applyNumberFormat="1" applyFont="1" applyFill="1"/>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0" applyFont="1" applyFill="1" applyBorder="1" applyAlignment="1">
      <alignment horizont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4" fontId="1"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164" fontId="4" fillId="0" borderId="2" xfId="0" applyNumberFormat="1" applyFont="1" applyFill="1" applyBorder="1" applyAlignment="1">
      <alignment horizontal="center" vertical="top" wrapText="1"/>
    </xf>
    <xf numFmtId="171" fontId="4" fillId="0" borderId="2" xfId="0" applyNumberFormat="1" applyFont="1" applyFill="1" applyBorder="1" applyAlignment="1">
      <alignment horizontal="center" vertical="top" wrapText="1"/>
    </xf>
    <xf numFmtId="166" fontId="4" fillId="0" borderId="0" xfId="0" applyNumberFormat="1" applyFont="1" applyFill="1"/>
    <xf numFmtId="4" fontId="4" fillId="0" borderId="5" xfId="0" applyNumberFormat="1" applyFont="1" applyFill="1" applyBorder="1" applyAlignment="1">
      <alignment horizontal="left" vertical="top" wrapText="1"/>
    </xf>
    <xf numFmtId="164" fontId="4" fillId="0" borderId="5" xfId="0" applyNumberFormat="1" applyFont="1" applyFill="1" applyBorder="1" applyAlignment="1">
      <alignment horizontal="center" vertical="top" wrapText="1"/>
    </xf>
    <xf numFmtId="167" fontId="4" fillId="0" borderId="5" xfId="0" applyNumberFormat="1" applyFont="1" applyFill="1" applyBorder="1" applyAlignment="1">
      <alignment horizontal="center" vertical="top" wrapText="1"/>
    </xf>
    <xf numFmtId="172" fontId="4" fillId="0" borderId="5" xfId="0" applyNumberFormat="1" applyFont="1" applyFill="1" applyBorder="1" applyAlignment="1">
      <alignment horizontal="center" vertical="top" wrapText="1"/>
    </xf>
    <xf numFmtId="4" fontId="4" fillId="0" borderId="4" xfId="0" applyNumberFormat="1" applyFont="1" applyFill="1" applyBorder="1" applyAlignment="1">
      <alignment horizontal="left" vertical="top" wrapText="1"/>
    </xf>
    <xf numFmtId="164" fontId="4" fillId="0" borderId="3" xfId="0" applyNumberFormat="1" applyFont="1" applyFill="1" applyBorder="1" applyAlignment="1">
      <alignment horizontal="center" vertical="top" wrapText="1"/>
    </xf>
    <xf numFmtId="164" fontId="4" fillId="0" borderId="4" xfId="0" applyNumberFormat="1" applyFont="1" applyFill="1" applyBorder="1" applyAlignment="1">
      <alignment horizontal="center" vertical="top" wrapText="1"/>
    </xf>
    <xf numFmtId="167" fontId="4" fillId="0" borderId="3" xfId="0" applyNumberFormat="1" applyFont="1" applyFill="1" applyBorder="1" applyAlignment="1">
      <alignment horizontal="center" vertical="top" wrapText="1"/>
    </xf>
    <xf numFmtId="167" fontId="4" fillId="0" borderId="4" xfId="0" applyNumberFormat="1" applyFont="1" applyFill="1" applyBorder="1" applyAlignment="1">
      <alignment horizontal="center" vertical="top" wrapText="1"/>
    </xf>
    <xf numFmtId="172" fontId="4" fillId="0" borderId="3" xfId="0" applyNumberFormat="1" applyFont="1" applyFill="1" applyBorder="1" applyAlignment="1">
      <alignment horizontal="center" vertical="top" wrapText="1"/>
    </xf>
    <xf numFmtId="172" fontId="4" fillId="0" borderId="4" xfId="0" applyNumberFormat="1" applyFont="1" applyFill="1" applyBorder="1" applyAlignment="1">
      <alignment horizontal="center" vertical="top" wrapText="1"/>
    </xf>
    <xf numFmtId="170" fontId="4" fillId="0" borderId="5" xfId="0" applyNumberFormat="1" applyFont="1" applyFill="1" applyBorder="1" applyAlignment="1">
      <alignment horizontal="center" vertical="top" wrapText="1"/>
    </xf>
    <xf numFmtId="170" fontId="4" fillId="0" borderId="4" xfId="0" applyNumberFormat="1" applyFont="1" applyFill="1" applyBorder="1" applyAlignment="1">
      <alignment horizontal="center" vertical="top" wrapText="1"/>
    </xf>
    <xf numFmtId="4" fontId="4" fillId="0" borderId="3" xfId="0" applyNumberFormat="1" applyFont="1" applyFill="1" applyBorder="1" applyAlignment="1">
      <alignment horizontal="left" vertical="top" wrapText="1"/>
    </xf>
    <xf numFmtId="170" fontId="4" fillId="0" borderId="3" xfId="0" applyNumberFormat="1" applyFont="1" applyFill="1" applyBorder="1" applyAlignment="1">
      <alignment horizontal="center" vertical="top" wrapText="1"/>
    </xf>
    <xf numFmtId="4" fontId="5" fillId="0" borderId="2" xfId="0" applyNumberFormat="1" applyFont="1" applyFill="1" applyBorder="1" applyAlignment="1">
      <alignment horizontal="left" vertical="top" wrapText="1"/>
    </xf>
    <xf numFmtId="168" fontId="4" fillId="0" borderId="2" xfId="0" applyNumberFormat="1" applyFont="1" applyFill="1" applyBorder="1" applyAlignment="1">
      <alignment horizontal="center" vertical="top" wrapText="1"/>
    </xf>
    <xf numFmtId="167" fontId="4" fillId="0" borderId="2" xfId="0" applyNumberFormat="1" applyFont="1" applyFill="1" applyBorder="1" applyAlignment="1">
      <alignment horizontal="center" vertical="top" wrapText="1"/>
    </xf>
    <xf numFmtId="172" fontId="4" fillId="0" borderId="2" xfId="0" applyNumberFormat="1" applyFont="1" applyFill="1" applyBorder="1" applyAlignment="1">
      <alignment horizontal="center" vertical="top" wrapText="1"/>
    </xf>
    <xf numFmtId="170" fontId="4" fillId="0" borderId="2" xfId="0" applyNumberFormat="1" applyFont="1" applyFill="1" applyBorder="1" applyAlignment="1">
      <alignment horizontal="center" vertical="top" wrapText="1"/>
    </xf>
    <xf numFmtId="0" fontId="1" fillId="0" borderId="2" xfId="0" applyFont="1" applyFill="1" applyBorder="1" applyAlignment="1">
      <alignment horizontal="center" vertical="top" wrapText="1"/>
    </xf>
    <xf numFmtId="168" fontId="5" fillId="0" borderId="2" xfId="0" applyNumberFormat="1" applyFont="1" applyFill="1" applyBorder="1" applyAlignment="1">
      <alignment horizontal="center" vertical="top" wrapText="1"/>
    </xf>
    <xf numFmtId="164" fontId="5" fillId="0" borderId="2" xfId="0" applyNumberFormat="1" applyFont="1" applyFill="1" applyBorder="1" applyAlignment="1">
      <alignment horizontal="center" vertical="top" wrapText="1"/>
    </xf>
    <xf numFmtId="167" fontId="5" fillId="0" borderId="2" xfId="0" applyNumberFormat="1" applyFont="1" applyFill="1" applyBorder="1" applyAlignment="1">
      <alignment horizontal="center" vertical="top" wrapText="1"/>
    </xf>
    <xf numFmtId="172" fontId="5" fillId="0" borderId="2" xfId="0" applyNumberFormat="1" applyFont="1" applyFill="1" applyBorder="1" applyAlignment="1">
      <alignment horizontal="center" vertical="top" wrapText="1"/>
    </xf>
    <xf numFmtId="170" fontId="5" fillId="0" borderId="2" xfId="0" applyNumberFormat="1" applyFont="1" applyFill="1" applyBorder="1" applyAlignment="1">
      <alignment horizontal="center" vertical="top" wrapText="1"/>
    </xf>
    <xf numFmtId="0" fontId="5" fillId="0" borderId="0" xfId="0" applyFont="1" applyFill="1"/>
    <xf numFmtId="4" fontId="5" fillId="0" borderId="5" xfId="0" applyNumberFormat="1" applyFont="1" applyFill="1" applyBorder="1" applyAlignment="1">
      <alignment horizontal="left" vertical="top" wrapText="1"/>
    </xf>
    <xf numFmtId="167" fontId="4" fillId="0" borderId="5" xfId="0" applyNumberFormat="1" applyFont="1" applyFill="1" applyBorder="1" applyAlignment="1">
      <alignment horizontal="center" vertical="top" wrapText="1"/>
    </xf>
    <xf numFmtId="173" fontId="4" fillId="0" borderId="5" xfId="0" applyNumberFormat="1" applyFont="1" applyFill="1" applyBorder="1" applyAlignment="1">
      <alignment horizontal="center" vertical="top" wrapText="1"/>
    </xf>
    <xf numFmtId="4" fontId="5" fillId="0" borderId="3"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173" fontId="5" fillId="0" borderId="2" xfId="0" applyNumberFormat="1" applyFont="1" applyFill="1" applyBorder="1" applyAlignment="1">
      <alignment horizontal="center" vertical="top" wrapText="1"/>
    </xf>
    <xf numFmtId="4" fontId="5" fillId="0" borderId="2" xfId="0" applyNumberFormat="1" applyFont="1" applyFill="1" applyBorder="1" applyAlignment="1">
      <alignment horizontal="center" vertical="center" wrapText="1"/>
    </xf>
    <xf numFmtId="0" fontId="4" fillId="0" borderId="0" xfId="0" applyFont="1" applyFill="1" applyAlignment="1">
      <alignment vertical="center"/>
    </xf>
    <xf numFmtId="4" fontId="4" fillId="0" borderId="2" xfId="0" applyNumberFormat="1" applyFont="1" applyFill="1" applyBorder="1" applyAlignment="1">
      <alignment vertical="top" wrapText="1"/>
    </xf>
    <xf numFmtId="0" fontId="4" fillId="0" borderId="0" xfId="0" applyFont="1" applyFill="1" applyAlignment="1">
      <alignment vertical="top" wrapText="1"/>
    </xf>
    <xf numFmtId="4" fontId="4" fillId="0" borderId="2" xfId="0" applyNumberFormat="1" applyFont="1" applyFill="1" applyBorder="1" applyAlignment="1">
      <alignment horizontal="left" vertical="top" wrapText="1"/>
    </xf>
    <xf numFmtId="4" fontId="4" fillId="0" borderId="3" xfId="0" applyNumberFormat="1" applyFont="1" applyFill="1" applyBorder="1" applyAlignment="1">
      <alignment vertical="top" wrapText="1"/>
    </xf>
    <xf numFmtId="4" fontId="4" fillId="0" borderId="5" xfId="0" applyNumberFormat="1" applyFont="1" applyFill="1" applyBorder="1" applyAlignment="1">
      <alignment horizontal="left" vertical="top" wrapText="1"/>
    </xf>
    <xf numFmtId="165" fontId="4" fillId="0" borderId="0" xfId="0" applyNumberFormat="1" applyFont="1" applyFill="1"/>
    <xf numFmtId="4" fontId="5" fillId="0" borderId="2" xfId="0" applyNumberFormat="1"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169" fontId="5" fillId="0" borderId="2" xfId="0" applyNumberFormat="1" applyFont="1" applyFill="1" applyBorder="1" applyAlignment="1">
      <alignment horizontal="center" vertical="center" wrapText="1"/>
    </xf>
    <xf numFmtId="0" fontId="5" fillId="0" borderId="0" xfId="0" applyFont="1" applyFill="1" applyAlignment="1">
      <alignment vertical="center"/>
    </xf>
    <xf numFmtId="4" fontId="5"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justify" vertical="top" wrapText="1"/>
    </xf>
    <xf numFmtId="4" fontId="4" fillId="0" borderId="2" xfId="0" applyNumberFormat="1" applyFont="1" applyFill="1" applyBorder="1" applyAlignment="1">
      <alignment horizontal="justify" vertical="top"/>
    </xf>
    <xf numFmtId="4" fontId="4" fillId="0" borderId="4" xfId="0" applyNumberFormat="1" applyFont="1" applyFill="1" applyBorder="1" applyAlignment="1">
      <alignment vertical="top" wrapText="1"/>
    </xf>
    <xf numFmtId="4" fontId="5" fillId="0" borderId="2" xfId="0" applyNumberFormat="1" applyFont="1" applyFill="1" applyBorder="1" applyAlignment="1">
      <alignment vertical="center" wrapText="1"/>
    </xf>
    <xf numFmtId="4" fontId="5" fillId="0" borderId="2" xfId="0" applyNumberFormat="1" applyFont="1" applyFill="1" applyBorder="1" applyAlignment="1">
      <alignment horizontal="center" vertical="top"/>
    </xf>
    <xf numFmtId="171" fontId="5" fillId="0" borderId="2"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vertical="top"/>
    </xf>
    <xf numFmtId="0" fontId="5" fillId="0" borderId="0" xfId="0" applyFont="1" applyFill="1" applyBorder="1" applyAlignment="1">
      <alignment horizontal="left" vertical="center" wrapText="1"/>
    </xf>
    <xf numFmtId="4" fontId="5"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0" fontId="5" fillId="0" borderId="0" xfId="0" applyFont="1" applyFill="1" applyBorder="1" applyAlignment="1">
      <alignment vertical="top"/>
    </xf>
    <xf numFmtId="0" fontId="6" fillId="0" borderId="0" xfId="0" applyFont="1" applyFill="1" applyAlignment="1">
      <alignment vertical="top"/>
    </xf>
    <xf numFmtId="4" fontId="6" fillId="0" borderId="0" xfId="0" applyNumberFormat="1" applyFont="1" applyFill="1"/>
    <xf numFmtId="164" fontId="6" fillId="0" borderId="0" xfId="0" applyNumberFormat="1" applyFont="1" applyFill="1"/>
    <xf numFmtId="4" fontId="9" fillId="0" borderId="0" xfId="0" applyNumberFormat="1" applyFont="1" applyFill="1"/>
    <xf numFmtId="164" fontId="7" fillId="0" borderId="0"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352425</xdr:colOff>
      <xdr:row>93</xdr:row>
      <xdr:rowOff>0</xdr:rowOff>
    </xdr:from>
    <xdr:to>
      <xdr:col>5</xdr:col>
      <xdr:colOff>1340540</xdr:colOff>
      <xdr:row>93</xdr:row>
      <xdr:rowOff>9525</xdr:rowOff>
    </xdr:to>
    <xdr:pic>
      <xdr:nvPicPr>
        <xdr:cNvPr id="1724" name="Рисунок 1" descr="АЗИЗОВ.png"/>
        <xdr:cNvPicPr>
          <a:picLocks noChangeAspect="1" noChangeArrowheads="1"/>
        </xdr:cNvPicPr>
      </xdr:nvPicPr>
      <xdr:blipFill>
        <a:blip xmlns:r="http://schemas.openxmlformats.org/officeDocument/2006/relationships" r:embed="rId1" cstate="print"/>
        <a:srcRect/>
        <a:stretch>
          <a:fillRect/>
        </a:stretch>
      </xdr:blipFill>
      <xdr:spPr bwMode="auto">
        <a:xfrm>
          <a:off x="7639050" y="219656025"/>
          <a:ext cx="990600"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06"/>
  <sheetViews>
    <sheetView tabSelected="1" view="pageBreakPreview" zoomScale="60" zoomScaleNormal="50" workbookViewId="0">
      <pane ySplit="7" topLeftCell="A8" activePane="bottomLeft" state="frozen"/>
      <selection activeCell="E1" sqref="E1"/>
      <selection pane="bottomLeft" activeCell="U14" sqref="U14"/>
    </sheetView>
  </sheetViews>
  <sheetFormatPr defaultColWidth="8.85546875" defaultRowHeight="18.75"/>
  <cols>
    <col min="1" max="1" width="30.28515625" style="53" customWidth="1"/>
    <col min="2" max="2" width="19.5703125" style="54" customWidth="1"/>
    <col min="3" max="3" width="18.5703125" style="1" customWidth="1"/>
    <col min="4" max="4" width="23.7109375" style="1" customWidth="1"/>
    <col min="5" max="5" width="24.5703125" style="1" customWidth="1"/>
    <col min="6" max="6" width="26.42578125" style="1" customWidth="1"/>
    <col min="7" max="7" width="25.7109375" style="1" customWidth="1"/>
    <col min="8" max="8" width="11.85546875" style="1" customWidth="1"/>
    <col min="9" max="9" width="10.85546875" style="1" customWidth="1"/>
    <col min="10" max="10" width="26.5703125" style="1" customWidth="1"/>
    <col min="11" max="11" width="25.42578125" style="1" customWidth="1"/>
    <col min="12" max="12" width="15.5703125" style="1" customWidth="1"/>
    <col min="13" max="13" width="15.28515625" style="1" customWidth="1"/>
    <col min="14" max="14" width="11.7109375" style="1" customWidth="1"/>
    <col min="15" max="15" width="14.28515625" style="1" customWidth="1"/>
    <col min="16" max="16" width="23.140625" style="53" customWidth="1"/>
    <col min="17" max="17" width="13.7109375" style="2" customWidth="1"/>
    <col min="18" max="18" width="12" style="1" customWidth="1"/>
    <col min="19" max="19" width="10.42578125" style="1" customWidth="1"/>
    <col min="20" max="20" width="10.28515625" style="1" customWidth="1"/>
    <col min="21" max="21" width="44.42578125" style="3" customWidth="1"/>
    <col min="22" max="22" width="29.28515625" style="1" customWidth="1"/>
    <col min="23" max="23" width="22.7109375" style="1" customWidth="1"/>
    <col min="24" max="16384" width="8.85546875" style="1"/>
  </cols>
  <sheetData>
    <row r="1" spans="1:23" ht="17.25" customHeight="1">
      <c r="K1" s="55"/>
    </row>
    <row r="2" spans="1:23" ht="30" customHeight="1">
      <c r="A2" s="56" t="s">
        <v>129</v>
      </c>
      <c r="B2" s="57"/>
      <c r="C2" s="57"/>
      <c r="D2" s="57"/>
      <c r="E2" s="57"/>
      <c r="F2" s="57"/>
      <c r="G2" s="57"/>
      <c r="H2" s="57"/>
      <c r="I2" s="57"/>
      <c r="J2" s="57"/>
      <c r="K2" s="57"/>
      <c r="L2" s="57"/>
      <c r="M2" s="57"/>
      <c r="N2" s="57"/>
      <c r="O2" s="57"/>
      <c r="P2" s="57"/>
      <c r="Q2" s="57"/>
      <c r="R2" s="57"/>
      <c r="S2" s="57"/>
      <c r="T2" s="4"/>
      <c r="U2" s="13"/>
    </row>
    <row r="3" spans="1:23" ht="21" customHeight="1">
      <c r="A3" s="58" t="s">
        <v>171</v>
      </c>
      <c r="B3" s="58"/>
      <c r="C3" s="58"/>
      <c r="D3" s="58"/>
      <c r="E3" s="58"/>
      <c r="F3" s="58"/>
      <c r="G3" s="58"/>
      <c r="H3" s="58"/>
      <c r="I3" s="58"/>
      <c r="J3" s="58"/>
      <c r="K3" s="58"/>
      <c r="L3" s="58"/>
      <c r="M3" s="58"/>
      <c r="N3" s="58"/>
      <c r="O3" s="58"/>
      <c r="P3" s="58"/>
      <c r="Q3" s="58"/>
      <c r="R3" s="58"/>
      <c r="S3" s="58"/>
      <c r="T3" s="5"/>
      <c r="U3" s="6" t="s">
        <v>0</v>
      </c>
    </row>
    <row r="4" spans="1:23" ht="15.75" customHeight="1">
      <c r="A4" s="59" t="s">
        <v>1</v>
      </c>
      <c r="B4" s="34" t="s">
        <v>130</v>
      </c>
      <c r="C4" s="60" t="s">
        <v>131</v>
      </c>
      <c r="D4" s="61" t="s">
        <v>2</v>
      </c>
      <c r="E4" s="62"/>
      <c r="F4" s="63" t="s">
        <v>3</v>
      </c>
      <c r="G4" s="64"/>
      <c r="H4" s="64"/>
      <c r="I4" s="64"/>
      <c r="J4" s="64"/>
      <c r="K4" s="64"/>
      <c r="L4" s="64"/>
      <c r="M4" s="64"/>
      <c r="N4" s="64"/>
      <c r="O4" s="45"/>
      <c r="P4" s="59" t="s">
        <v>4</v>
      </c>
      <c r="Q4" s="65" t="s">
        <v>132</v>
      </c>
      <c r="R4" s="59" t="s">
        <v>133</v>
      </c>
      <c r="S4" s="59" t="s">
        <v>134</v>
      </c>
      <c r="T4" s="46" t="s">
        <v>5</v>
      </c>
      <c r="U4" s="45" t="s">
        <v>6</v>
      </c>
    </row>
    <row r="5" spans="1:23" ht="186" customHeight="1">
      <c r="A5" s="59"/>
      <c r="B5" s="66"/>
      <c r="C5" s="67"/>
      <c r="D5" s="68"/>
      <c r="E5" s="69"/>
      <c r="F5" s="63" t="s">
        <v>7</v>
      </c>
      <c r="G5" s="45"/>
      <c r="H5" s="63" t="s">
        <v>8</v>
      </c>
      <c r="I5" s="45"/>
      <c r="J5" s="48" t="s">
        <v>9</v>
      </c>
      <c r="K5" s="48"/>
      <c r="L5" s="48" t="s">
        <v>10</v>
      </c>
      <c r="M5" s="48"/>
      <c r="N5" s="48" t="s">
        <v>11</v>
      </c>
      <c r="O5" s="48"/>
      <c r="P5" s="59"/>
      <c r="Q5" s="65"/>
      <c r="R5" s="59"/>
      <c r="S5" s="59"/>
      <c r="T5" s="47"/>
      <c r="U5" s="45"/>
    </row>
    <row r="6" spans="1:23" ht="40.5" customHeight="1">
      <c r="A6" s="59"/>
      <c r="B6" s="35"/>
      <c r="C6" s="70"/>
      <c r="D6" s="71" t="s">
        <v>12</v>
      </c>
      <c r="E6" s="71" t="s">
        <v>13</v>
      </c>
      <c r="F6" s="71" t="s">
        <v>12</v>
      </c>
      <c r="G6" s="71" t="s">
        <v>13</v>
      </c>
      <c r="H6" s="71" t="s">
        <v>12</v>
      </c>
      <c r="I6" s="71" t="s">
        <v>13</v>
      </c>
      <c r="J6" s="71" t="s">
        <v>12</v>
      </c>
      <c r="K6" s="71" t="s">
        <v>13</v>
      </c>
      <c r="L6" s="71" t="s">
        <v>12</v>
      </c>
      <c r="M6" s="71" t="s">
        <v>13</v>
      </c>
      <c r="N6" s="71" t="s">
        <v>12</v>
      </c>
      <c r="O6" s="71" t="s">
        <v>13</v>
      </c>
      <c r="P6" s="59"/>
      <c r="Q6" s="65"/>
      <c r="R6" s="59"/>
      <c r="S6" s="59"/>
      <c r="T6" s="48"/>
      <c r="U6" s="45"/>
    </row>
    <row r="7" spans="1:23" ht="28.5" customHeight="1">
      <c r="A7" s="72" t="s">
        <v>14</v>
      </c>
      <c r="B7" s="73"/>
      <c r="C7" s="73"/>
      <c r="D7" s="73"/>
      <c r="E7" s="73"/>
      <c r="F7" s="73"/>
      <c r="G7" s="73"/>
      <c r="H7" s="73"/>
      <c r="I7" s="73"/>
      <c r="J7" s="73"/>
      <c r="K7" s="73"/>
      <c r="L7" s="73"/>
      <c r="M7" s="73"/>
      <c r="N7" s="73"/>
      <c r="O7" s="73"/>
      <c r="P7" s="73"/>
      <c r="Q7" s="73"/>
      <c r="R7" s="73"/>
      <c r="S7" s="73"/>
      <c r="T7" s="73"/>
      <c r="U7" s="74"/>
    </row>
    <row r="8" spans="1:23" ht="318" customHeight="1">
      <c r="A8" s="16" t="s">
        <v>15</v>
      </c>
      <c r="B8" s="30">
        <f>B9+B23+B53+B87</f>
        <v>657373.6</v>
      </c>
      <c r="C8" s="30">
        <f>C9+C23+C53+C87</f>
        <v>1159867.7000000002</v>
      </c>
      <c r="D8" s="75">
        <f>F8+J8+L8+N8</f>
        <v>553490.88566999999</v>
      </c>
      <c r="E8" s="75">
        <f>G8+K8+M8+O8</f>
        <v>504923.10551000008</v>
      </c>
      <c r="F8" s="76">
        <f t="shared" ref="F8:O8" si="0">F9+F23+F53+F87</f>
        <v>444290.97589543735</v>
      </c>
      <c r="G8" s="76">
        <f t="shared" si="0"/>
        <v>403248.58598406543</v>
      </c>
      <c r="H8" s="30">
        <f t="shared" si="0"/>
        <v>0</v>
      </c>
      <c r="I8" s="30">
        <f t="shared" si="0"/>
        <v>0</v>
      </c>
      <c r="J8" s="76">
        <f t="shared" si="0"/>
        <v>98222.489774562593</v>
      </c>
      <c r="K8" s="76">
        <f t="shared" si="0"/>
        <v>90697.099525934595</v>
      </c>
      <c r="L8" s="30">
        <f t="shared" si="0"/>
        <v>2104.15</v>
      </c>
      <c r="M8" s="30">
        <f t="shared" si="0"/>
        <v>2104.15</v>
      </c>
      <c r="N8" s="30">
        <f t="shared" si="0"/>
        <v>8873.2699999999986</v>
      </c>
      <c r="O8" s="30">
        <f t="shared" si="0"/>
        <v>8873.2699999999986</v>
      </c>
      <c r="P8" s="30" t="s">
        <v>16</v>
      </c>
      <c r="Q8" s="33">
        <v>1</v>
      </c>
      <c r="R8" s="30" t="s">
        <v>17</v>
      </c>
      <c r="S8" s="30">
        <v>4.9000000000000004</v>
      </c>
      <c r="T8" s="30">
        <f>1.5-S8</f>
        <v>-3.4000000000000004</v>
      </c>
      <c r="U8" s="33" t="s">
        <v>183</v>
      </c>
      <c r="V8" s="77"/>
      <c r="W8" s="55"/>
    </row>
    <row r="9" spans="1:23" ht="394.5" customHeight="1">
      <c r="A9" s="78" t="s">
        <v>139</v>
      </c>
      <c r="B9" s="37">
        <f>B14+B17</f>
        <v>47794.5</v>
      </c>
      <c r="C9" s="37">
        <f>C14+C17</f>
        <v>47794.5</v>
      </c>
      <c r="D9" s="79">
        <f>F9+H9+J9+L9+N9</f>
        <v>6900.2192800000003</v>
      </c>
      <c r="E9" s="79">
        <f>G9+I9+K9+M9+O9</f>
        <v>5548.3386499999997</v>
      </c>
      <c r="F9" s="80">
        <f>F14+F17</f>
        <v>6693.2050454374075</v>
      </c>
      <c r="G9" s="80">
        <f>G14+G17</f>
        <v>5381.882474065389</v>
      </c>
      <c r="H9" s="36">
        <f t="shared" ref="H9:O9" si="1">H14</f>
        <v>0</v>
      </c>
      <c r="I9" s="36">
        <f t="shared" si="1"/>
        <v>0</v>
      </c>
      <c r="J9" s="81">
        <f>J14+J17</f>
        <v>207.01423456259272</v>
      </c>
      <c r="K9" s="81">
        <f>K14+K17</f>
        <v>166.45617593461066</v>
      </c>
      <c r="L9" s="37">
        <f t="shared" si="1"/>
        <v>0</v>
      </c>
      <c r="M9" s="36">
        <f t="shared" si="1"/>
        <v>0</v>
      </c>
      <c r="N9" s="36">
        <f t="shared" si="1"/>
        <v>0</v>
      </c>
      <c r="O9" s="36">
        <f t="shared" si="1"/>
        <v>0</v>
      </c>
      <c r="P9" s="30" t="s">
        <v>140</v>
      </c>
      <c r="Q9" s="33" t="s">
        <v>18</v>
      </c>
      <c r="R9" s="30">
        <v>85</v>
      </c>
      <c r="S9" s="30" t="s">
        <v>18</v>
      </c>
      <c r="T9" s="15" t="s">
        <v>18</v>
      </c>
      <c r="U9" s="15" t="s">
        <v>148</v>
      </c>
    </row>
    <row r="10" spans="1:23" ht="409.6" customHeight="1">
      <c r="A10" s="82"/>
      <c r="B10" s="38"/>
      <c r="C10" s="39"/>
      <c r="D10" s="83"/>
      <c r="E10" s="84"/>
      <c r="F10" s="85"/>
      <c r="G10" s="86"/>
      <c r="H10" s="36"/>
      <c r="I10" s="36"/>
      <c r="J10" s="87"/>
      <c r="K10" s="88"/>
      <c r="L10" s="39"/>
      <c r="M10" s="36"/>
      <c r="N10" s="36"/>
      <c r="O10" s="36"/>
      <c r="P10" s="30" t="s">
        <v>141</v>
      </c>
      <c r="Q10" s="33" t="s">
        <v>18</v>
      </c>
      <c r="R10" s="30">
        <v>85</v>
      </c>
      <c r="S10" s="30" t="s">
        <v>18</v>
      </c>
      <c r="T10" s="15" t="s">
        <v>18</v>
      </c>
      <c r="U10" s="15" t="s">
        <v>148</v>
      </c>
    </row>
    <row r="11" spans="1:23" ht="295.5" customHeight="1">
      <c r="A11" s="82"/>
      <c r="B11" s="89"/>
      <c r="C11" s="39"/>
      <c r="D11" s="89"/>
      <c r="E11" s="84"/>
      <c r="F11" s="89"/>
      <c r="G11" s="86"/>
      <c r="H11" s="89"/>
      <c r="I11" s="89"/>
      <c r="J11" s="81"/>
      <c r="K11" s="88"/>
      <c r="L11" s="39"/>
      <c r="M11" s="37"/>
      <c r="N11" s="89"/>
      <c r="O11" s="89"/>
      <c r="P11" s="30" t="s">
        <v>163</v>
      </c>
      <c r="Q11" s="33" t="s">
        <v>18</v>
      </c>
      <c r="R11" s="30">
        <v>85</v>
      </c>
      <c r="S11" s="30" t="s">
        <v>18</v>
      </c>
      <c r="T11" s="15" t="s">
        <v>18</v>
      </c>
      <c r="U11" s="15" t="s">
        <v>148</v>
      </c>
    </row>
    <row r="12" spans="1:23" ht="409.5" customHeight="1">
      <c r="A12" s="82"/>
      <c r="B12" s="90"/>
      <c r="C12" s="39"/>
      <c r="D12" s="90"/>
      <c r="E12" s="84"/>
      <c r="F12" s="90"/>
      <c r="G12" s="86"/>
      <c r="H12" s="90"/>
      <c r="I12" s="90"/>
      <c r="J12" s="88"/>
      <c r="K12" s="88"/>
      <c r="L12" s="39"/>
      <c r="M12" s="39"/>
      <c r="N12" s="90"/>
      <c r="O12" s="90"/>
      <c r="P12" s="37" t="s">
        <v>164</v>
      </c>
      <c r="Q12" s="34" t="s">
        <v>18</v>
      </c>
      <c r="R12" s="37">
        <v>85</v>
      </c>
      <c r="S12" s="37" t="s">
        <v>18</v>
      </c>
      <c r="T12" s="37" t="s">
        <v>18</v>
      </c>
      <c r="U12" s="37" t="s">
        <v>148</v>
      </c>
    </row>
    <row r="13" spans="1:23" ht="126" customHeight="1">
      <c r="A13" s="91"/>
      <c r="B13" s="92"/>
      <c r="C13" s="38"/>
      <c r="D13" s="92"/>
      <c r="E13" s="83"/>
      <c r="F13" s="92"/>
      <c r="G13" s="85"/>
      <c r="H13" s="92"/>
      <c r="I13" s="92"/>
      <c r="J13" s="87"/>
      <c r="K13" s="87"/>
      <c r="L13" s="38"/>
      <c r="M13" s="38"/>
      <c r="N13" s="92"/>
      <c r="O13" s="92"/>
      <c r="P13" s="38"/>
      <c r="Q13" s="35"/>
      <c r="R13" s="38"/>
      <c r="S13" s="38"/>
      <c r="T13" s="38"/>
      <c r="U13" s="38"/>
    </row>
    <row r="14" spans="1:23" ht="269.25" customHeight="1">
      <c r="A14" s="93" t="s">
        <v>167</v>
      </c>
      <c r="B14" s="30">
        <v>32881.199999999997</v>
      </c>
      <c r="C14" s="30">
        <v>32881.199999999997</v>
      </c>
      <c r="D14" s="94">
        <f>F14+H14+J14+L14+N14</f>
        <v>3827.6457799999998</v>
      </c>
      <c r="E14" s="75">
        <f>G14+I14+K14+M14+O14</f>
        <v>3003.3813599999999</v>
      </c>
      <c r="F14" s="95">
        <v>3712.8089564664911</v>
      </c>
      <c r="G14" s="95">
        <v>2913.2740734155686</v>
      </c>
      <c r="H14" s="30">
        <v>0</v>
      </c>
      <c r="I14" s="30">
        <v>0</v>
      </c>
      <c r="J14" s="96">
        <v>114.83682353350878</v>
      </c>
      <c r="K14" s="97">
        <v>90.107286584431222</v>
      </c>
      <c r="L14" s="30">
        <v>0</v>
      </c>
      <c r="M14" s="30">
        <v>0</v>
      </c>
      <c r="N14" s="30">
        <v>0</v>
      </c>
      <c r="O14" s="30">
        <v>0</v>
      </c>
      <c r="P14" s="30" t="s">
        <v>165</v>
      </c>
      <c r="Q14" s="33" t="s">
        <v>19</v>
      </c>
      <c r="R14" s="29">
        <v>768</v>
      </c>
      <c r="S14" s="29">
        <v>1156</v>
      </c>
      <c r="T14" s="30">
        <f>S14/R14*100-100</f>
        <v>50.520833333333314</v>
      </c>
      <c r="U14" s="33" t="s">
        <v>205</v>
      </c>
      <c r="V14" s="98"/>
    </row>
    <row r="15" spans="1:23" s="104" customFormat="1" ht="40.5" customHeight="1">
      <c r="A15" s="93" t="s">
        <v>166</v>
      </c>
      <c r="B15" s="18">
        <f>B14</f>
        <v>32881.199999999997</v>
      </c>
      <c r="C15" s="18">
        <f>C14</f>
        <v>32881.199999999997</v>
      </c>
      <c r="D15" s="99">
        <f>F15+H15+J15+L15+N15</f>
        <v>3827.6457799999998</v>
      </c>
      <c r="E15" s="100">
        <f>G15+I15+K15+M15+O15</f>
        <v>3003.3813599999999</v>
      </c>
      <c r="F15" s="101">
        <f t="shared" ref="F15:O15" si="2">F14</f>
        <v>3712.8089564664911</v>
      </c>
      <c r="G15" s="101">
        <f t="shared" si="2"/>
        <v>2913.2740734155686</v>
      </c>
      <c r="H15" s="18">
        <f t="shared" si="2"/>
        <v>0</v>
      </c>
      <c r="I15" s="18">
        <f t="shared" si="2"/>
        <v>0</v>
      </c>
      <c r="J15" s="102">
        <f t="shared" si="2"/>
        <v>114.83682353350878</v>
      </c>
      <c r="K15" s="103">
        <f t="shared" si="2"/>
        <v>90.107286584431222</v>
      </c>
      <c r="L15" s="18">
        <f t="shared" si="2"/>
        <v>0</v>
      </c>
      <c r="M15" s="18">
        <f t="shared" si="2"/>
        <v>0</v>
      </c>
      <c r="N15" s="18">
        <f t="shared" si="2"/>
        <v>0</v>
      </c>
      <c r="O15" s="18">
        <f t="shared" si="2"/>
        <v>0</v>
      </c>
      <c r="P15" s="18"/>
      <c r="Q15" s="20"/>
      <c r="R15" s="18"/>
      <c r="S15" s="18"/>
      <c r="T15" s="18"/>
      <c r="U15" s="20"/>
    </row>
    <row r="16" spans="1:23" s="104" customFormat="1" ht="26.25" customHeight="1">
      <c r="A16" s="93" t="s">
        <v>127</v>
      </c>
      <c r="B16" s="18">
        <v>0</v>
      </c>
      <c r="C16" s="18">
        <v>0</v>
      </c>
      <c r="D16" s="18">
        <v>0</v>
      </c>
      <c r="E16" s="18">
        <v>0</v>
      </c>
      <c r="F16" s="18">
        <v>0</v>
      </c>
      <c r="G16" s="18">
        <v>0</v>
      </c>
      <c r="H16" s="18">
        <v>0</v>
      </c>
      <c r="I16" s="18">
        <v>0</v>
      </c>
      <c r="J16" s="18">
        <v>0</v>
      </c>
      <c r="K16" s="18">
        <v>0</v>
      </c>
      <c r="L16" s="18">
        <v>0</v>
      </c>
      <c r="M16" s="18">
        <v>0</v>
      </c>
      <c r="N16" s="18">
        <v>0</v>
      </c>
      <c r="O16" s="18">
        <v>0</v>
      </c>
      <c r="P16" s="18"/>
      <c r="Q16" s="20"/>
      <c r="R16" s="18"/>
      <c r="S16" s="18"/>
      <c r="T16" s="18"/>
      <c r="U16" s="20"/>
    </row>
    <row r="17" spans="1:23" ht="408.75" customHeight="1">
      <c r="A17" s="105" t="s">
        <v>168</v>
      </c>
      <c r="B17" s="37">
        <v>14913.3</v>
      </c>
      <c r="C17" s="37">
        <v>14913.3</v>
      </c>
      <c r="D17" s="79">
        <f>F17+H17+J17+L17+N17</f>
        <v>3072.5735</v>
      </c>
      <c r="E17" s="79">
        <f>G17+I17+K17+M17+O17</f>
        <v>2544.9572899999998</v>
      </c>
      <c r="F17" s="106">
        <v>2980.396088970916</v>
      </c>
      <c r="G17" s="106">
        <v>2468.6084006498204</v>
      </c>
      <c r="H17" s="25">
        <v>0</v>
      </c>
      <c r="I17" s="25">
        <v>0</v>
      </c>
      <c r="J17" s="107">
        <v>92.177411029083942</v>
      </c>
      <c r="K17" s="107">
        <v>76.348889350179434</v>
      </c>
      <c r="L17" s="37">
        <v>0</v>
      </c>
      <c r="M17" s="37">
        <v>0</v>
      </c>
      <c r="N17" s="37">
        <v>0</v>
      </c>
      <c r="O17" s="37">
        <v>0</v>
      </c>
      <c r="P17" s="37" t="s">
        <v>169</v>
      </c>
      <c r="Q17" s="34" t="s">
        <v>18</v>
      </c>
      <c r="R17" s="49">
        <v>260</v>
      </c>
      <c r="S17" s="49">
        <v>87</v>
      </c>
      <c r="T17" s="37">
        <f>S17/R17*100-100</f>
        <v>-66.538461538461547</v>
      </c>
      <c r="U17" s="34" t="s">
        <v>180</v>
      </c>
      <c r="V17" s="98"/>
    </row>
    <row r="18" spans="1:23" ht="41.25" customHeight="1">
      <c r="A18" s="108"/>
      <c r="B18" s="38"/>
      <c r="C18" s="38"/>
      <c r="D18" s="83"/>
      <c r="E18" s="83"/>
      <c r="F18" s="26"/>
      <c r="G18" s="26"/>
      <c r="H18" s="26"/>
      <c r="I18" s="26"/>
      <c r="J18" s="26"/>
      <c r="K18" s="26"/>
      <c r="L18" s="38"/>
      <c r="M18" s="38"/>
      <c r="N18" s="38"/>
      <c r="O18" s="38"/>
      <c r="P18" s="38"/>
      <c r="Q18" s="35"/>
      <c r="R18" s="50"/>
      <c r="S18" s="50"/>
      <c r="T18" s="38"/>
      <c r="U18" s="35"/>
      <c r="V18" s="109"/>
    </row>
    <row r="19" spans="1:23" s="104" customFormat="1" ht="48" customHeight="1">
      <c r="A19" s="93" t="s">
        <v>166</v>
      </c>
      <c r="B19" s="18">
        <f>B17</f>
        <v>14913.3</v>
      </c>
      <c r="C19" s="18">
        <f>C17</f>
        <v>14913.3</v>
      </c>
      <c r="D19" s="99">
        <f>F19+H19+J19+L19+N19</f>
        <v>3072.5735</v>
      </c>
      <c r="E19" s="99">
        <f>G19+I19+K19+M19+O19</f>
        <v>2544.9572899999998</v>
      </c>
      <c r="F19" s="101">
        <f t="shared" ref="F19:O19" si="3">F17</f>
        <v>2980.396088970916</v>
      </c>
      <c r="G19" s="101">
        <f t="shared" si="3"/>
        <v>2468.6084006498204</v>
      </c>
      <c r="H19" s="18">
        <f t="shared" si="3"/>
        <v>0</v>
      </c>
      <c r="I19" s="18">
        <f t="shared" si="3"/>
        <v>0</v>
      </c>
      <c r="J19" s="110">
        <f t="shared" si="3"/>
        <v>92.177411029083942</v>
      </c>
      <c r="K19" s="110">
        <f t="shared" si="3"/>
        <v>76.348889350179434</v>
      </c>
      <c r="L19" s="18">
        <f t="shared" si="3"/>
        <v>0</v>
      </c>
      <c r="M19" s="18">
        <f t="shared" si="3"/>
        <v>0</v>
      </c>
      <c r="N19" s="18">
        <f t="shared" si="3"/>
        <v>0</v>
      </c>
      <c r="O19" s="18">
        <f t="shared" si="3"/>
        <v>0</v>
      </c>
      <c r="P19" s="18"/>
      <c r="Q19" s="20"/>
      <c r="R19" s="18"/>
      <c r="S19" s="18"/>
      <c r="T19" s="18"/>
      <c r="U19" s="20"/>
    </row>
    <row r="20" spans="1:23" s="104" customFormat="1" ht="24" customHeight="1">
      <c r="A20" s="93" t="s">
        <v>127</v>
      </c>
      <c r="B20" s="18">
        <v>0</v>
      </c>
      <c r="C20" s="18">
        <v>0</v>
      </c>
      <c r="D20" s="18">
        <v>0</v>
      </c>
      <c r="E20" s="18">
        <v>0</v>
      </c>
      <c r="F20" s="18">
        <v>0</v>
      </c>
      <c r="G20" s="18">
        <v>0</v>
      </c>
      <c r="H20" s="18">
        <v>0</v>
      </c>
      <c r="I20" s="18">
        <v>0</v>
      </c>
      <c r="J20" s="18">
        <v>0</v>
      </c>
      <c r="K20" s="18">
        <v>0</v>
      </c>
      <c r="L20" s="18">
        <v>0</v>
      </c>
      <c r="M20" s="18">
        <v>0</v>
      </c>
      <c r="N20" s="18">
        <v>0</v>
      </c>
      <c r="O20" s="18">
        <v>0</v>
      </c>
      <c r="P20" s="18"/>
      <c r="Q20" s="20"/>
      <c r="R20" s="18"/>
      <c r="S20" s="18"/>
      <c r="T20" s="18"/>
      <c r="U20" s="20"/>
    </row>
    <row r="21" spans="1:23" ht="163.5" customHeight="1">
      <c r="A21" s="16" t="s">
        <v>142</v>
      </c>
      <c r="B21" s="30"/>
      <c r="C21" s="30"/>
      <c r="D21" s="30"/>
      <c r="E21" s="30"/>
      <c r="F21" s="30"/>
      <c r="G21" s="30"/>
      <c r="H21" s="30"/>
      <c r="I21" s="30"/>
      <c r="J21" s="30"/>
      <c r="K21" s="30"/>
      <c r="L21" s="30"/>
      <c r="M21" s="30"/>
      <c r="N21" s="30"/>
      <c r="O21" s="30"/>
      <c r="P21" s="30" t="s">
        <v>20</v>
      </c>
      <c r="Q21" s="33">
        <v>0.8</v>
      </c>
      <c r="R21" s="30" t="s">
        <v>21</v>
      </c>
      <c r="S21" s="30">
        <v>2.9</v>
      </c>
      <c r="T21" s="30">
        <f>1.5-S21</f>
        <v>-1.4</v>
      </c>
      <c r="U21" s="33" t="s">
        <v>179</v>
      </c>
    </row>
    <row r="22" spans="1:23" s="112" customFormat="1" ht="25.5" customHeight="1">
      <c r="A22" s="111" t="s">
        <v>22</v>
      </c>
      <c r="B22" s="111"/>
      <c r="C22" s="111"/>
      <c r="D22" s="111"/>
      <c r="E22" s="111"/>
      <c r="F22" s="111"/>
      <c r="G22" s="111"/>
      <c r="H22" s="111"/>
      <c r="I22" s="111"/>
      <c r="J22" s="111"/>
      <c r="K22" s="111"/>
      <c r="L22" s="111"/>
      <c r="M22" s="111"/>
      <c r="N22" s="111"/>
      <c r="O22" s="111"/>
      <c r="P22" s="111"/>
      <c r="Q22" s="111"/>
      <c r="R22" s="111"/>
      <c r="S22" s="111"/>
      <c r="T22" s="111"/>
      <c r="U22" s="111"/>
    </row>
    <row r="23" spans="1:23" ht="207.75" customHeight="1">
      <c r="A23" s="16" t="s">
        <v>23</v>
      </c>
      <c r="B23" s="30">
        <f t="shared" ref="B23:O23" si="4">B24+B41+B45</f>
        <v>466807.1</v>
      </c>
      <c r="C23" s="30">
        <f t="shared" si="4"/>
        <v>969163.50000000012</v>
      </c>
      <c r="D23" s="30">
        <f>F23+H23+J23+L23+N23</f>
        <v>462719.50495999999</v>
      </c>
      <c r="E23" s="30">
        <f>G23+I23+K23+M23+O23</f>
        <v>419929.58319000003</v>
      </c>
      <c r="F23" s="30">
        <f t="shared" si="4"/>
        <v>437597.77084999997</v>
      </c>
      <c r="G23" s="30">
        <f t="shared" si="4"/>
        <v>397866.70351000002</v>
      </c>
      <c r="H23" s="30">
        <f t="shared" si="4"/>
        <v>0</v>
      </c>
      <c r="I23" s="30">
        <f t="shared" si="4"/>
        <v>0</v>
      </c>
      <c r="J23" s="30">
        <f t="shared" si="4"/>
        <v>14144.314109999998</v>
      </c>
      <c r="K23" s="30">
        <f t="shared" si="4"/>
        <v>11085.45968</v>
      </c>
      <c r="L23" s="30">
        <f t="shared" si="4"/>
        <v>2104.15</v>
      </c>
      <c r="M23" s="30">
        <f t="shared" si="4"/>
        <v>2104.15</v>
      </c>
      <c r="N23" s="30">
        <f t="shared" si="4"/>
        <v>8873.2699999999986</v>
      </c>
      <c r="O23" s="30">
        <f t="shared" si="4"/>
        <v>8873.2699999999986</v>
      </c>
      <c r="P23" s="30" t="s">
        <v>20</v>
      </c>
      <c r="Q23" s="33">
        <v>0.8</v>
      </c>
      <c r="R23" s="30" t="s">
        <v>21</v>
      </c>
      <c r="S23" s="30">
        <v>2.9</v>
      </c>
      <c r="T23" s="30">
        <f>1.5-S23</f>
        <v>-1.4</v>
      </c>
      <c r="U23" s="33" t="s">
        <v>179</v>
      </c>
      <c r="W23" s="55"/>
    </row>
    <row r="24" spans="1:23" ht="146.25" customHeight="1">
      <c r="A24" s="16" t="s">
        <v>24</v>
      </c>
      <c r="B24" s="30">
        <f>SUM(B25:B40)</f>
        <v>40612.799999999996</v>
      </c>
      <c r="C24" s="30">
        <f>SUM(C25:C40)</f>
        <v>40612.799999999996</v>
      </c>
      <c r="D24" s="30">
        <f>F24+H24+J24+L24+N24</f>
        <v>24046.313659999996</v>
      </c>
      <c r="E24" s="30">
        <f>G24+I24+K24+M24+O24</f>
        <v>21215.43866</v>
      </c>
      <c r="F24" s="30">
        <f t="shared" ref="F24:O24" si="5">SUM(F25:F40)</f>
        <v>0</v>
      </c>
      <c r="G24" s="30">
        <f t="shared" si="5"/>
        <v>0</v>
      </c>
      <c r="H24" s="30">
        <f t="shared" si="5"/>
        <v>0</v>
      </c>
      <c r="I24" s="30">
        <f t="shared" si="5"/>
        <v>0</v>
      </c>
      <c r="J24" s="30">
        <f t="shared" si="5"/>
        <v>13068.893659999998</v>
      </c>
      <c r="K24" s="30">
        <f t="shared" si="5"/>
        <v>10238.01866</v>
      </c>
      <c r="L24" s="30">
        <f t="shared" si="5"/>
        <v>2104.15</v>
      </c>
      <c r="M24" s="30">
        <f t="shared" si="5"/>
        <v>2104.15</v>
      </c>
      <c r="N24" s="30">
        <f t="shared" si="5"/>
        <v>8873.2699999999986</v>
      </c>
      <c r="O24" s="30">
        <f t="shared" si="5"/>
        <v>8873.2699999999986</v>
      </c>
      <c r="P24" s="30" t="s">
        <v>25</v>
      </c>
      <c r="Q24" s="33">
        <v>56.4</v>
      </c>
      <c r="R24" s="30" t="s">
        <v>143</v>
      </c>
      <c r="S24" s="30">
        <v>19.600000000000001</v>
      </c>
      <c r="T24" s="30">
        <v>-33.9</v>
      </c>
      <c r="U24" s="33" t="s">
        <v>178</v>
      </c>
      <c r="V24" s="98"/>
    </row>
    <row r="25" spans="1:23" ht="336" customHeight="1">
      <c r="A25" s="113" t="s">
        <v>26</v>
      </c>
      <c r="B25" s="30">
        <v>2000</v>
      </c>
      <c r="C25" s="30">
        <v>2000</v>
      </c>
      <c r="D25" s="30">
        <f>J25+L25+N25</f>
        <v>808.82799999999997</v>
      </c>
      <c r="E25" s="30">
        <f>K25+M25+O25</f>
        <v>619.01499999999999</v>
      </c>
      <c r="F25" s="30">
        <v>0</v>
      </c>
      <c r="G25" s="30">
        <v>0</v>
      </c>
      <c r="H25" s="30">
        <v>0</v>
      </c>
      <c r="I25" s="30">
        <v>0</v>
      </c>
      <c r="J25" s="30">
        <v>808.82799999999997</v>
      </c>
      <c r="K25" s="30">
        <v>619.01499999999999</v>
      </c>
      <c r="L25" s="30">
        <v>0</v>
      </c>
      <c r="M25" s="30">
        <v>0</v>
      </c>
      <c r="N25" s="30">
        <v>0</v>
      </c>
      <c r="O25" s="30">
        <v>0</v>
      </c>
      <c r="P25" s="30" t="s">
        <v>27</v>
      </c>
      <c r="Q25" s="33">
        <v>100</v>
      </c>
      <c r="R25" s="30">
        <v>100</v>
      </c>
      <c r="S25" s="30">
        <v>100</v>
      </c>
      <c r="T25" s="30">
        <f>S25-R25</f>
        <v>0</v>
      </c>
      <c r="U25" s="30" t="s">
        <v>172</v>
      </c>
    </row>
    <row r="26" spans="1:23" ht="139.5" customHeight="1">
      <c r="A26" s="16" t="s">
        <v>28</v>
      </c>
      <c r="B26" s="30">
        <v>200</v>
      </c>
      <c r="C26" s="30">
        <v>200</v>
      </c>
      <c r="D26" s="30">
        <f t="shared" ref="D26:E30" si="6">J26+L26+N26</f>
        <v>0</v>
      </c>
      <c r="E26" s="30">
        <f t="shared" si="6"/>
        <v>0</v>
      </c>
      <c r="F26" s="30">
        <v>0</v>
      </c>
      <c r="G26" s="30">
        <v>0</v>
      </c>
      <c r="H26" s="30">
        <v>0</v>
      </c>
      <c r="I26" s="30">
        <v>0</v>
      </c>
      <c r="J26" s="30">
        <v>0</v>
      </c>
      <c r="K26" s="30">
        <v>0</v>
      </c>
      <c r="L26" s="30">
        <v>0</v>
      </c>
      <c r="M26" s="30">
        <v>0</v>
      </c>
      <c r="N26" s="30">
        <v>0</v>
      </c>
      <c r="O26" s="30">
        <v>0</v>
      </c>
      <c r="P26" s="30" t="s">
        <v>29</v>
      </c>
      <c r="Q26" s="28">
        <v>225</v>
      </c>
      <c r="R26" s="29">
        <v>200</v>
      </c>
      <c r="S26" s="29">
        <v>71</v>
      </c>
      <c r="T26" s="30">
        <f t="shared" ref="T26:T32" si="7">S26/R26*100-100</f>
        <v>-64.5</v>
      </c>
      <c r="U26" s="15" t="s">
        <v>185</v>
      </c>
      <c r="V26" s="114"/>
    </row>
    <row r="27" spans="1:23" ht="156.75" customHeight="1">
      <c r="A27" s="16" t="s">
        <v>30</v>
      </c>
      <c r="B27" s="30">
        <v>700</v>
      </c>
      <c r="C27" s="30">
        <v>700</v>
      </c>
      <c r="D27" s="30">
        <f t="shared" si="6"/>
        <v>383.23200000000003</v>
      </c>
      <c r="E27" s="30">
        <f t="shared" si="6"/>
        <v>289.06482</v>
      </c>
      <c r="F27" s="30">
        <v>0</v>
      </c>
      <c r="G27" s="30">
        <v>0</v>
      </c>
      <c r="H27" s="30">
        <v>0</v>
      </c>
      <c r="I27" s="30">
        <v>0</v>
      </c>
      <c r="J27" s="30">
        <v>383.23200000000003</v>
      </c>
      <c r="K27" s="30">
        <v>289.06482</v>
      </c>
      <c r="L27" s="30">
        <v>0</v>
      </c>
      <c r="M27" s="30">
        <v>0</v>
      </c>
      <c r="N27" s="30">
        <v>0</v>
      </c>
      <c r="O27" s="30">
        <v>0</v>
      </c>
      <c r="P27" s="30" t="s">
        <v>31</v>
      </c>
      <c r="Q27" s="28">
        <v>1000</v>
      </c>
      <c r="R27" s="29">
        <v>1050</v>
      </c>
      <c r="S27" s="29">
        <v>981</v>
      </c>
      <c r="T27" s="33">
        <f t="shared" si="7"/>
        <v>-6.5714285714285694</v>
      </c>
      <c r="U27" s="30" t="s">
        <v>174</v>
      </c>
      <c r="V27" s="114"/>
    </row>
    <row r="28" spans="1:23" ht="201" customHeight="1">
      <c r="A28" s="16" t="s">
        <v>32</v>
      </c>
      <c r="B28" s="30">
        <v>1050</v>
      </c>
      <c r="C28" s="30">
        <v>1431.9</v>
      </c>
      <c r="D28" s="30">
        <f t="shared" si="6"/>
        <v>11344.214539999999</v>
      </c>
      <c r="E28" s="30">
        <f>K28+M28+O28</f>
        <v>11227.212329999998</v>
      </c>
      <c r="F28" s="30">
        <v>0</v>
      </c>
      <c r="G28" s="30">
        <v>0</v>
      </c>
      <c r="H28" s="30">
        <v>0</v>
      </c>
      <c r="I28" s="30">
        <v>0</v>
      </c>
      <c r="J28" s="30">
        <v>878.84454000000005</v>
      </c>
      <c r="K28" s="30">
        <v>761.84232999999995</v>
      </c>
      <c r="L28" s="30">
        <v>2021.4</v>
      </c>
      <c r="M28" s="30">
        <v>2021.4</v>
      </c>
      <c r="N28" s="30">
        <v>8443.9699999999993</v>
      </c>
      <c r="O28" s="30">
        <v>8443.9699999999993</v>
      </c>
      <c r="P28" s="30" t="s">
        <v>33</v>
      </c>
      <c r="Q28" s="28">
        <v>3386</v>
      </c>
      <c r="R28" s="29">
        <v>1800</v>
      </c>
      <c r="S28" s="29">
        <v>1118</v>
      </c>
      <c r="T28" s="30">
        <f t="shared" si="7"/>
        <v>-37.888888888888893</v>
      </c>
      <c r="U28" s="30" t="s">
        <v>186</v>
      </c>
    </row>
    <row r="29" spans="1:23" ht="206.25" customHeight="1">
      <c r="A29" s="16" t="s">
        <v>34</v>
      </c>
      <c r="B29" s="30">
        <v>422.4</v>
      </c>
      <c r="C29" s="30">
        <v>422.4</v>
      </c>
      <c r="D29" s="30">
        <f>J29+L29+N29</f>
        <v>425.49498</v>
      </c>
      <c r="E29" s="30">
        <f t="shared" si="6"/>
        <v>405.81087000000002</v>
      </c>
      <c r="F29" s="30">
        <v>0</v>
      </c>
      <c r="G29" s="30">
        <v>0</v>
      </c>
      <c r="H29" s="30">
        <v>0</v>
      </c>
      <c r="I29" s="30">
        <v>0</v>
      </c>
      <c r="J29" s="30">
        <v>139.17498000000001</v>
      </c>
      <c r="K29" s="30">
        <v>119.49087</v>
      </c>
      <c r="L29" s="30">
        <v>51.1</v>
      </c>
      <c r="M29" s="30">
        <v>51.1</v>
      </c>
      <c r="N29" s="30">
        <v>235.22</v>
      </c>
      <c r="O29" s="30">
        <v>235.22</v>
      </c>
      <c r="P29" s="30" t="s">
        <v>35</v>
      </c>
      <c r="Q29" s="23">
        <v>473</v>
      </c>
      <c r="R29" s="14">
        <v>88</v>
      </c>
      <c r="S29" s="14">
        <v>38</v>
      </c>
      <c r="T29" s="30">
        <f t="shared" si="7"/>
        <v>-56.81818181818182</v>
      </c>
      <c r="U29" s="30" t="s">
        <v>187</v>
      </c>
    </row>
    <row r="30" spans="1:23" ht="191.25" customHeight="1">
      <c r="A30" s="16" t="s">
        <v>36</v>
      </c>
      <c r="B30" s="30">
        <v>6279</v>
      </c>
      <c r="C30" s="30">
        <v>5997.1</v>
      </c>
      <c r="D30" s="30">
        <f t="shared" si="6"/>
        <v>476.63591999999994</v>
      </c>
      <c r="E30" s="30">
        <f t="shared" si="6"/>
        <v>453.83285000000001</v>
      </c>
      <c r="F30" s="30">
        <v>0</v>
      </c>
      <c r="G30" s="30">
        <v>0</v>
      </c>
      <c r="H30" s="30">
        <v>0</v>
      </c>
      <c r="I30" s="30">
        <v>0</v>
      </c>
      <c r="J30" s="30">
        <v>258.50592</v>
      </c>
      <c r="K30" s="30">
        <v>235.70285000000001</v>
      </c>
      <c r="L30" s="30">
        <v>28.65</v>
      </c>
      <c r="M30" s="30">
        <v>28.65</v>
      </c>
      <c r="N30" s="30">
        <v>189.48</v>
      </c>
      <c r="O30" s="30">
        <v>189.48</v>
      </c>
      <c r="P30" s="30" t="s">
        <v>37</v>
      </c>
      <c r="Q30" s="23">
        <v>4214</v>
      </c>
      <c r="R30" s="14">
        <v>2300</v>
      </c>
      <c r="S30" s="14">
        <v>111</v>
      </c>
      <c r="T30" s="30">
        <f t="shared" si="7"/>
        <v>-95.173913043478265</v>
      </c>
      <c r="U30" s="30" t="s">
        <v>188</v>
      </c>
    </row>
    <row r="31" spans="1:23" ht="204" customHeight="1">
      <c r="A31" s="16" t="s">
        <v>38</v>
      </c>
      <c r="B31" s="30">
        <v>448</v>
      </c>
      <c r="C31" s="30">
        <v>448</v>
      </c>
      <c r="D31" s="30">
        <f>J31</f>
        <v>164.58938000000001</v>
      </c>
      <c r="E31" s="30">
        <f>K31</f>
        <v>102.65938</v>
      </c>
      <c r="F31" s="30">
        <v>0</v>
      </c>
      <c r="G31" s="30">
        <v>0</v>
      </c>
      <c r="H31" s="30">
        <v>0</v>
      </c>
      <c r="I31" s="30">
        <v>0</v>
      </c>
      <c r="J31" s="30">
        <v>164.58938000000001</v>
      </c>
      <c r="K31" s="30">
        <v>102.65938</v>
      </c>
      <c r="L31" s="30">
        <v>0</v>
      </c>
      <c r="M31" s="30">
        <v>0</v>
      </c>
      <c r="N31" s="30">
        <v>0</v>
      </c>
      <c r="O31" s="30">
        <v>0</v>
      </c>
      <c r="P31" s="30" t="s">
        <v>39</v>
      </c>
      <c r="Q31" s="28">
        <v>4724</v>
      </c>
      <c r="R31" s="29">
        <v>4000</v>
      </c>
      <c r="S31" s="29">
        <v>1697</v>
      </c>
      <c r="T31" s="30">
        <f t="shared" si="7"/>
        <v>-57.574999999999996</v>
      </c>
      <c r="U31" s="33" t="s">
        <v>189</v>
      </c>
    </row>
    <row r="32" spans="1:23" ht="409.5" customHeight="1">
      <c r="A32" s="115" t="s">
        <v>149</v>
      </c>
      <c r="B32" s="37">
        <v>15782.2</v>
      </c>
      <c r="C32" s="37">
        <v>15782.2</v>
      </c>
      <c r="D32" s="37">
        <f>J32</f>
        <v>7473.16</v>
      </c>
      <c r="E32" s="37">
        <f>K32</f>
        <v>5948.11</v>
      </c>
      <c r="F32" s="37">
        <v>0</v>
      </c>
      <c r="G32" s="37">
        <v>0</v>
      </c>
      <c r="H32" s="37">
        <v>0</v>
      </c>
      <c r="I32" s="37">
        <v>0</v>
      </c>
      <c r="J32" s="25">
        <v>7473.16</v>
      </c>
      <c r="K32" s="25">
        <v>5948.11</v>
      </c>
      <c r="L32" s="37">
        <v>0</v>
      </c>
      <c r="M32" s="37">
        <v>0</v>
      </c>
      <c r="N32" s="37">
        <v>0</v>
      </c>
      <c r="O32" s="37">
        <v>0</v>
      </c>
      <c r="P32" s="36" t="s">
        <v>40</v>
      </c>
      <c r="Q32" s="51">
        <v>540</v>
      </c>
      <c r="R32" s="52">
        <v>155</v>
      </c>
      <c r="S32" s="52">
        <v>62</v>
      </c>
      <c r="T32" s="36">
        <f t="shared" si="7"/>
        <v>-60</v>
      </c>
      <c r="U32" s="36" t="s">
        <v>190</v>
      </c>
    </row>
    <row r="33" spans="1:22" ht="291" customHeight="1">
      <c r="A33" s="115"/>
      <c r="B33" s="38"/>
      <c r="C33" s="38"/>
      <c r="D33" s="38"/>
      <c r="E33" s="38"/>
      <c r="F33" s="38"/>
      <c r="G33" s="38"/>
      <c r="H33" s="38"/>
      <c r="I33" s="38"/>
      <c r="J33" s="116"/>
      <c r="K33" s="116"/>
      <c r="L33" s="38"/>
      <c r="M33" s="38"/>
      <c r="N33" s="38"/>
      <c r="O33" s="38"/>
      <c r="P33" s="36"/>
      <c r="Q33" s="51"/>
      <c r="R33" s="52"/>
      <c r="S33" s="52"/>
      <c r="T33" s="36"/>
      <c r="U33" s="36"/>
    </row>
    <row r="34" spans="1:22" ht="375" customHeight="1">
      <c r="A34" s="16" t="s">
        <v>41</v>
      </c>
      <c r="B34" s="30">
        <v>0</v>
      </c>
      <c r="C34" s="30">
        <v>0</v>
      </c>
      <c r="D34" s="30">
        <f>J34+L34+N34</f>
        <v>7.6</v>
      </c>
      <c r="E34" s="30">
        <f>K34+M34+O34</f>
        <v>7.6</v>
      </c>
      <c r="F34" s="30">
        <v>0</v>
      </c>
      <c r="G34" s="30">
        <v>0</v>
      </c>
      <c r="H34" s="30">
        <v>0</v>
      </c>
      <c r="I34" s="30">
        <v>0</v>
      </c>
      <c r="J34" s="30">
        <v>0</v>
      </c>
      <c r="K34" s="30">
        <v>0</v>
      </c>
      <c r="L34" s="30">
        <v>3</v>
      </c>
      <c r="M34" s="30">
        <v>3</v>
      </c>
      <c r="N34" s="30">
        <v>4.5999999999999996</v>
      </c>
      <c r="O34" s="30">
        <v>4.5999999999999996</v>
      </c>
      <c r="P34" s="30" t="s">
        <v>42</v>
      </c>
      <c r="Q34" s="28">
        <v>48</v>
      </c>
      <c r="R34" s="28">
        <v>12</v>
      </c>
      <c r="S34" s="28">
        <v>2</v>
      </c>
      <c r="T34" s="30">
        <f t="shared" ref="T34:T39" si="8">S34/R34*100-100</f>
        <v>-83.333333333333343</v>
      </c>
      <c r="U34" s="33" t="s">
        <v>191</v>
      </c>
    </row>
    <row r="35" spans="1:22" ht="135.75" customHeight="1">
      <c r="A35" s="16" t="s">
        <v>43</v>
      </c>
      <c r="B35" s="30">
        <v>4441.8999999999996</v>
      </c>
      <c r="C35" s="30">
        <v>4441.8999999999996</v>
      </c>
      <c r="D35" s="30">
        <f t="shared" ref="D35:E40" si="9">J35</f>
        <v>421.50934999999998</v>
      </c>
      <c r="E35" s="30">
        <f t="shared" si="9"/>
        <v>421.50934999999998</v>
      </c>
      <c r="F35" s="30">
        <v>0</v>
      </c>
      <c r="G35" s="30">
        <v>0</v>
      </c>
      <c r="H35" s="30">
        <v>0</v>
      </c>
      <c r="I35" s="30">
        <v>0</v>
      </c>
      <c r="J35" s="30">
        <v>421.50934999999998</v>
      </c>
      <c r="K35" s="30">
        <v>421.50934999999998</v>
      </c>
      <c r="L35" s="30">
        <v>0</v>
      </c>
      <c r="M35" s="30">
        <v>0</v>
      </c>
      <c r="N35" s="30">
        <v>0</v>
      </c>
      <c r="O35" s="30">
        <v>0</v>
      </c>
      <c r="P35" s="30" t="s">
        <v>44</v>
      </c>
      <c r="Q35" s="28">
        <v>152</v>
      </c>
      <c r="R35" s="28">
        <v>50</v>
      </c>
      <c r="S35" s="28">
        <v>5</v>
      </c>
      <c r="T35" s="30">
        <f t="shared" si="8"/>
        <v>-90</v>
      </c>
      <c r="U35" s="33" t="s">
        <v>150</v>
      </c>
      <c r="V35" s="114"/>
    </row>
    <row r="36" spans="1:22" ht="216" customHeight="1">
      <c r="A36" s="16" t="s">
        <v>45</v>
      </c>
      <c r="B36" s="30">
        <v>200</v>
      </c>
      <c r="C36" s="30">
        <v>100</v>
      </c>
      <c r="D36" s="30">
        <f t="shared" si="9"/>
        <v>0</v>
      </c>
      <c r="E36" s="30">
        <f t="shared" si="9"/>
        <v>0</v>
      </c>
      <c r="F36" s="30">
        <v>0</v>
      </c>
      <c r="G36" s="30">
        <v>0</v>
      </c>
      <c r="H36" s="30">
        <v>0</v>
      </c>
      <c r="I36" s="30">
        <v>0</v>
      </c>
      <c r="J36" s="30">
        <v>0</v>
      </c>
      <c r="K36" s="30">
        <v>0</v>
      </c>
      <c r="L36" s="30">
        <v>0</v>
      </c>
      <c r="M36" s="30">
        <v>0</v>
      </c>
      <c r="N36" s="30">
        <v>0</v>
      </c>
      <c r="O36" s="30">
        <v>0</v>
      </c>
      <c r="P36" s="30" t="s">
        <v>46</v>
      </c>
      <c r="Q36" s="28">
        <v>14</v>
      </c>
      <c r="R36" s="28">
        <v>40</v>
      </c>
      <c r="S36" s="28">
        <v>36</v>
      </c>
      <c r="T36" s="30">
        <f t="shared" si="8"/>
        <v>-10</v>
      </c>
      <c r="U36" s="30" t="s">
        <v>184</v>
      </c>
    </row>
    <row r="37" spans="1:22" ht="281.25" customHeight="1">
      <c r="A37" s="16" t="s">
        <v>47</v>
      </c>
      <c r="B37" s="30">
        <v>8340.7000000000007</v>
      </c>
      <c r="C37" s="30">
        <f>37+8303.7</f>
        <v>8340.7000000000007</v>
      </c>
      <c r="D37" s="30">
        <f t="shared" si="9"/>
        <v>2340.2236899999998</v>
      </c>
      <c r="E37" s="30">
        <f t="shared" si="9"/>
        <v>1561.62015</v>
      </c>
      <c r="F37" s="30">
        <v>0</v>
      </c>
      <c r="G37" s="30">
        <v>0</v>
      </c>
      <c r="H37" s="30">
        <v>0</v>
      </c>
      <c r="I37" s="30">
        <v>0</v>
      </c>
      <c r="J37" s="30">
        <v>2340.2236899999998</v>
      </c>
      <c r="K37" s="30">
        <v>1561.62015</v>
      </c>
      <c r="L37" s="30">
        <v>0</v>
      </c>
      <c r="M37" s="30">
        <v>0</v>
      </c>
      <c r="N37" s="30">
        <v>0</v>
      </c>
      <c r="O37" s="30">
        <v>0</v>
      </c>
      <c r="P37" s="30" t="s">
        <v>48</v>
      </c>
      <c r="Q37" s="28">
        <v>2319</v>
      </c>
      <c r="R37" s="29">
        <v>600</v>
      </c>
      <c r="S37" s="29">
        <v>278</v>
      </c>
      <c r="T37" s="14">
        <f t="shared" si="8"/>
        <v>-53.666666666666671</v>
      </c>
      <c r="U37" s="30" t="s">
        <v>202</v>
      </c>
    </row>
    <row r="38" spans="1:22" ht="376.5" customHeight="1">
      <c r="A38" s="16" t="s">
        <v>49</v>
      </c>
      <c r="B38" s="30">
        <v>0</v>
      </c>
      <c r="C38" s="30">
        <v>0</v>
      </c>
      <c r="D38" s="30">
        <f t="shared" si="9"/>
        <v>0</v>
      </c>
      <c r="E38" s="30">
        <f t="shared" si="9"/>
        <v>0</v>
      </c>
      <c r="F38" s="30">
        <v>0</v>
      </c>
      <c r="G38" s="30">
        <v>0</v>
      </c>
      <c r="H38" s="30">
        <v>0</v>
      </c>
      <c r="I38" s="30">
        <v>0</v>
      </c>
      <c r="J38" s="30">
        <v>0</v>
      </c>
      <c r="K38" s="30">
        <v>0</v>
      </c>
      <c r="L38" s="30">
        <v>0</v>
      </c>
      <c r="M38" s="30">
        <v>0</v>
      </c>
      <c r="N38" s="30">
        <v>0</v>
      </c>
      <c r="O38" s="30">
        <v>0</v>
      </c>
      <c r="P38" s="30" t="s">
        <v>50</v>
      </c>
      <c r="Q38" s="28">
        <v>167</v>
      </c>
      <c r="R38" s="29">
        <v>180</v>
      </c>
      <c r="S38" s="30" t="s">
        <v>18</v>
      </c>
      <c r="T38" s="30" t="s">
        <v>18</v>
      </c>
      <c r="U38" s="30" t="s">
        <v>170</v>
      </c>
    </row>
    <row r="39" spans="1:22" ht="268.5" customHeight="1">
      <c r="A39" s="16" t="s">
        <v>51</v>
      </c>
      <c r="B39" s="30">
        <v>700</v>
      </c>
      <c r="C39" s="30">
        <v>700</v>
      </c>
      <c r="D39" s="30">
        <f t="shared" si="9"/>
        <v>192.96199999999999</v>
      </c>
      <c r="E39" s="30">
        <f t="shared" si="9"/>
        <v>174.83996999999999</v>
      </c>
      <c r="F39" s="30">
        <v>0</v>
      </c>
      <c r="G39" s="30">
        <v>0</v>
      </c>
      <c r="H39" s="30">
        <v>0</v>
      </c>
      <c r="I39" s="30">
        <v>0</v>
      </c>
      <c r="J39" s="30">
        <v>192.96199999999999</v>
      </c>
      <c r="K39" s="30">
        <v>174.83996999999999</v>
      </c>
      <c r="L39" s="30">
        <v>0</v>
      </c>
      <c r="M39" s="30">
        <v>0</v>
      </c>
      <c r="N39" s="30">
        <v>0</v>
      </c>
      <c r="O39" s="30">
        <v>0</v>
      </c>
      <c r="P39" s="30" t="s">
        <v>52</v>
      </c>
      <c r="Q39" s="28">
        <v>34531</v>
      </c>
      <c r="R39" s="29">
        <v>25000</v>
      </c>
      <c r="S39" s="29">
        <v>9945</v>
      </c>
      <c r="T39" s="30">
        <f t="shared" si="8"/>
        <v>-60.22</v>
      </c>
      <c r="U39" s="30" t="s">
        <v>192</v>
      </c>
    </row>
    <row r="40" spans="1:22" ht="158.44999999999999" customHeight="1">
      <c r="A40" s="16" t="s">
        <v>53</v>
      </c>
      <c r="B40" s="30">
        <v>48.6</v>
      </c>
      <c r="C40" s="30">
        <v>48.6</v>
      </c>
      <c r="D40" s="30">
        <f t="shared" si="9"/>
        <v>7.8638000000000003</v>
      </c>
      <c r="E40" s="30">
        <f t="shared" si="9"/>
        <v>4.1639399999999993</v>
      </c>
      <c r="F40" s="30">
        <v>0</v>
      </c>
      <c r="G40" s="30">
        <v>0</v>
      </c>
      <c r="H40" s="30">
        <v>0</v>
      </c>
      <c r="I40" s="30">
        <v>0</v>
      </c>
      <c r="J40" s="30">
        <v>7.8638000000000003</v>
      </c>
      <c r="K40" s="30">
        <v>4.1639399999999993</v>
      </c>
      <c r="L40" s="30">
        <v>0</v>
      </c>
      <c r="M40" s="30">
        <v>0</v>
      </c>
      <c r="N40" s="30">
        <v>0</v>
      </c>
      <c r="O40" s="30">
        <v>0</v>
      </c>
      <c r="P40" s="30" t="s">
        <v>54</v>
      </c>
      <c r="Q40" s="33">
        <v>100</v>
      </c>
      <c r="R40" s="30">
        <v>100</v>
      </c>
      <c r="S40" s="30">
        <v>100</v>
      </c>
      <c r="T40" s="30">
        <f>S40-R40</f>
        <v>0</v>
      </c>
      <c r="U40" s="30" t="s">
        <v>151</v>
      </c>
    </row>
    <row r="41" spans="1:22" ht="157.15" customHeight="1">
      <c r="A41" s="16" t="s">
        <v>55</v>
      </c>
      <c r="B41" s="30">
        <f t="shared" ref="B41:I41" si="10">B42+B44</f>
        <v>10287.200000000001</v>
      </c>
      <c r="C41" s="30">
        <f t="shared" si="10"/>
        <v>17787.2</v>
      </c>
      <c r="D41" s="30">
        <f>F41+H41+J41+L41+N41</f>
        <v>4613.1668499999996</v>
      </c>
      <c r="E41" s="30">
        <f>G41+I41+K41+M41+O41</f>
        <v>4221.3501200000001</v>
      </c>
      <c r="F41" s="30">
        <f t="shared" si="10"/>
        <v>3537.7464</v>
      </c>
      <c r="G41" s="30">
        <f t="shared" si="10"/>
        <v>3373.9091000000003</v>
      </c>
      <c r="H41" s="30">
        <f t="shared" si="10"/>
        <v>0</v>
      </c>
      <c r="I41" s="30">
        <f t="shared" si="10"/>
        <v>0</v>
      </c>
      <c r="J41" s="30">
        <f>SUM(J42:J44)</f>
        <v>1075.4204499999998</v>
      </c>
      <c r="K41" s="30">
        <f>SUM(K42:K44)</f>
        <v>847.44101999999998</v>
      </c>
      <c r="L41" s="30">
        <f>L42+L44</f>
        <v>0</v>
      </c>
      <c r="M41" s="30">
        <f>M42+M44</f>
        <v>0</v>
      </c>
      <c r="N41" s="30">
        <f>N42+N44</f>
        <v>0</v>
      </c>
      <c r="O41" s="30">
        <f>O42+O44</f>
        <v>0</v>
      </c>
      <c r="P41" s="30" t="s">
        <v>56</v>
      </c>
      <c r="Q41" s="33">
        <v>15</v>
      </c>
      <c r="R41" s="30">
        <v>75</v>
      </c>
      <c r="S41" s="33">
        <v>65</v>
      </c>
      <c r="T41" s="30">
        <f>S41-R41</f>
        <v>-10</v>
      </c>
      <c r="U41" s="30" t="s">
        <v>182</v>
      </c>
    </row>
    <row r="42" spans="1:22" ht="409.6" customHeight="1">
      <c r="A42" s="78" t="s">
        <v>57</v>
      </c>
      <c r="B42" s="25">
        <f>1800+7459.1-427.1</f>
        <v>8832</v>
      </c>
      <c r="C42" s="25">
        <f>1372.9+7459.1+7500</f>
        <v>16332</v>
      </c>
      <c r="D42" s="37">
        <f>F42+H42+J42+L42+N42</f>
        <v>4613.1668499999996</v>
      </c>
      <c r="E42" s="37">
        <f>G42+I42+K42+M42+O42</f>
        <v>4221.3501200000001</v>
      </c>
      <c r="F42" s="25">
        <v>3537.7464</v>
      </c>
      <c r="G42" s="25">
        <v>3373.9091000000003</v>
      </c>
      <c r="H42" s="37">
        <v>0</v>
      </c>
      <c r="I42" s="37">
        <v>0</v>
      </c>
      <c r="J42" s="25">
        <v>1075.4204499999998</v>
      </c>
      <c r="K42" s="25">
        <v>847.44101999999998</v>
      </c>
      <c r="L42" s="37">
        <v>0</v>
      </c>
      <c r="M42" s="37">
        <v>0</v>
      </c>
      <c r="N42" s="37">
        <v>0</v>
      </c>
      <c r="O42" s="37">
        <v>0</v>
      </c>
      <c r="P42" s="37" t="s">
        <v>58</v>
      </c>
      <c r="Q42" s="34">
        <v>100</v>
      </c>
      <c r="R42" s="37">
        <v>80</v>
      </c>
      <c r="S42" s="34">
        <v>80</v>
      </c>
      <c r="T42" s="37">
        <f>S42-R42</f>
        <v>0</v>
      </c>
      <c r="U42" s="37" t="s">
        <v>181</v>
      </c>
    </row>
    <row r="43" spans="1:22" ht="127.5" customHeight="1">
      <c r="A43" s="91"/>
      <c r="B43" s="116"/>
      <c r="C43" s="116"/>
      <c r="D43" s="38"/>
      <c r="E43" s="38"/>
      <c r="F43" s="116"/>
      <c r="G43" s="116"/>
      <c r="H43" s="38"/>
      <c r="I43" s="38"/>
      <c r="J43" s="116"/>
      <c r="K43" s="116"/>
      <c r="L43" s="38"/>
      <c r="M43" s="38"/>
      <c r="N43" s="38"/>
      <c r="O43" s="38"/>
      <c r="P43" s="38"/>
      <c r="Q43" s="35"/>
      <c r="R43" s="38"/>
      <c r="S43" s="35"/>
      <c r="T43" s="38"/>
      <c r="U43" s="38"/>
    </row>
    <row r="44" spans="1:22" ht="303.75" customHeight="1">
      <c r="A44" s="117" t="s">
        <v>59</v>
      </c>
      <c r="B44" s="25">
        <v>1455.2</v>
      </c>
      <c r="C44" s="25">
        <v>1455.2</v>
      </c>
      <c r="D44" s="25">
        <f>J44</f>
        <v>0</v>
      </c>
      <c r="E44" s="25">
        <f>K44</f>
        <v>0</v>
      </c>
      <c r="F44" s="25">
        <v>0</v>
      </c>
      <c r="G44" s="25">
        <v>0</v>
      </c>
      <c r="H44" s="25">
        <v>0</v>
      </c>
      <c r="I44" s="25">
        <v>0</v>
      </c>
      <c r="J44" s="25">
        <v>0</v>
      </c>
      <c r="K44" s="25">
        <v>0</v>
      </c>
      <c r="L44" s="25">
        <v>0</v>
      </c>
      <c r="M44" s="25">
        <v>0</v>
      </c>
      <c r="N44" s="25">
        <v>0</v>
      </c>
      <c r="O44" s="25">
        <v>0</v>
      </c>
      <c r="P44" s="25" t="s">
        <v>60</v>
      </c>
      <c r="Q44" s="27">
        <v>15</v>
      </c>
      <c r="R44" s="25">
        <v>75</v>
      </c>
      <c r="S44" s="27">
        <v>58</v>
      </c>
      <c r="T44" s="25">
        <f>S44-R44</f>
        <v>-17</v>
      </c>
      <c r="U44" s="25" t="s">
        <v>206</v>
      </c>
      <c r="V44" s="112"/>
    </row>
    <row r="45" spans="1:22" ht="309" customHeight="1">
      <c r="A45" s="78" t="s">
        <v>61</v>
      </c>
      <c r="B45" s="37">
        <f>SUM(B47:B50)</f>
        <v>415907.1</v>
      </c>
      <c r="C45" s="37">
        <f>SUM(C47:C50)</f>
        <v>910763.50000000012</v>
      </c>
      <c r="D45" s="37">
        <f>F45+H45+J45+L45+N45</f>
        <v>434060.02444999997</v>
      </c>
      <c r="E45" s="37">
        <f>G45+I45+K45+M45+O45</f>
        <v>394492.79441000003</v>
      </c>
      <c r="F45" s="37">
        <f t="shared" ref="F45:O45" si="11">SUM(F47:F50)</f>
        <v>434060.02444999997</v>
      </c>
      <c r="G45" s="37">
        <f t="shared" si="11"/>
        <v>394492.79441000003</v>
      </c>
      <c r="H45" s="37">
        <f t="shared" si="11"/>
        <v>0</v>
      </c>
      <c r="I45" s="37">
        <f t="shared" si="11"/>
        <v>0</v>
      </c>
      <c r="J45" s="37">
        <f t="shared" si="11"/>
        <v>0</v>
      </c>
      <c r="K45" s="37">
        <f t="shared" si="11"/>
        <v>0</v>
      </c>
      <c r="L45" s="37">
        <f t="shared" si="11"/>
        <v>0</v>
      </c>
      <c r="M45" s="37">
        <f t="shared" si="11"/>
        <v>0</v>
      </c>
      <c r="N45" s="37">
        <f t="shared" si="11"/>
        <v>0</v>
      </c>
      <c r="O45" s="37">
        <f t="shared" si="11"/>
        <v>0</v>
      </c>
      <c r="P45" s="37" t="s">
        <v>173</v>
      </c>
      <c r="Q45" s="34" t="s">
        <v>19</v>
      </c>
      <c r="R45" s="37" t="s">
        <v>144</v>
      </c>
      <c r="S45" s="34">
        <v>76</v>
      </c>
      <c r="T45" s="34">
        <f>51.5-S45</f>
        <v>-24.5</v>
      </c>
      <c r="U45" s="34" t="s">
        <v>177</v>
      </c>
      <c r="V45" s="118"/>
    </row>
    <row r="46" spans="1:22" ht="37.5" customHeight="1">
      <c r="A46" s="91"/>
      <c r="B46" s="38"/>
      <c r="C46" s="38"/>
      <c r="D46" s="38"/>
      <c r="E46" s="38"/>
      <c r="F46" s="38"/>
      <c r="G46" s="38"/>
      <c r="H46" s="38"/>
      <c r="I46" s="38"/>
      <c r="J46" s="38"/>
      <c r="K46" s="38"/>
      <c r="L46" s="38"/>
      <c r="M46" s="38"/>
      <c r="N46" s="38"/>
      <c r="O46" s="38"/>
      <c r="P46" s="38"/>
      <c r="Q46" s="35"/>
      <c r="R46" s="38"/>
      <c r="S46" s="35"/>
      <c r="T46" s="35"/>
      <c r="U46" s="35"/>
      <c r="V46" s="118"/>
    </row>
    <row r="47" spans="1:22" ht="115.5" customHeight="1">
      <c r="A47" s="16" t="s">
        <v>62</v>
      </c>
      <c r="B47" s="30">
        <v>360837.3</v>
      </c>
      <c r="C47" s="30">
        <v>852184.3</v>
      </c>
      <c r="D47" s="30">
        <f t="shared" ref="D47:E50" si="12">F47</f>
        <v>410062.51532999997</v>
      </c>
      <c r="E47" s="30">
        <f t="shared" si="12"/>
        <v>376538.44289000001</v>
      </c>
      <c r="F47" s="30">
        <v>410062.51532999997</v>
      </c>
      <c r="G47" s="30">
        <v>376538.44289000001</v>
      </c>
      <c r="H47" s="30">
        <v>0</v>
      </c>
      <c r="I47" s="30">
        <v>0</v>
      </c>
      <c r="J47" s="30">
        <v>0</v>
      </c>
      <c r="K47" s="30">
        <v>0</v>
      </c>
      <c r="L47" s="30">
        <v>0</v>
      </c>
      <c r="M47" s="30">
        <v>0</v>
      </c>
      <c r="N47" s="30">
        <v>0</v>
      </c>
      <c r="O47" s="30">
        <v>0</v>
      </c>
      <c r="P47" s="30" t="s">
        <v>63</v>
      </c>
      <c r="Q47" s="28">
        <v>19314</v>
      </c>
      <c r="R47" s="29">
        <v>17800</v>
      </c>
      <c r="S47" s="29">
        <v>31651</v>
      </c>
      <c r="T47" s="30">
        <f>S47/R47*100-100</f>
        <v>77.814606741573044</v>
      </c>
      <c r="U47" s="37" t="s">
        <v>175</v>
      </c>
      <c r="V47" s="114"/>
    </row>
    <row r="48" spans="1:22" ht="99" customHeight="1">
      <c r="A48" s="16" t="s">
        <v>64</v>
      </c>
      <c r="B48" s="30">
        <v>46907.3</v>
      </c>
      <c r="C48" s="30">
        <v>46907.3</v>
      </c>
      <c r="D48" s="30">
        <f t="shared" si="12"/>
        <v>18398.937530000003</v>
      </c>
      <c r="E48" s="30">
        <f t="shared" si="12"/>
        <v>13828.389810000001</v>
      </c>
      <c r="F48" s="30">
        <v>18398.937530000003</v>
      </c>
      <c r="G48" s="30">
        <v>13828.389810000001</v>
      </c>
      <c r="H48" s="30">
        <v>0</v>
      </c>
      <c r="I48" s="30">
        <v>0</v>
      </c>
      <c r="J48" s="30">
        <v>0</v>
      </c>
      <c r="K48" s="30">
        <v>0</v>
      </c>
      <c r="L48" s="30">
        <v>0</v>
      </c>
      <c r="M48" s="30">
        <v>0</v>
      </c>
      <c r="N48" s="30">
        <v>0</v>
      </c>
      <c r="O48" s="30">
        <v>0</v>
      </c>
      <c r="P48" s="30" t="s">
        <v>65</v>
      </c>
      <c r="Q48" s="28">
        <v>154</v>
      </c>
      <c r="R48" s="29">
        <v>150</v>
      </c>
      <c r="S48" s="29">
        <v>24</v>
      </c>
      <c r="T48" s="30">
        <f>S48/R48*100-100</f>
        <v>-84</v>
      </c>
      <c r="U48" s="39"/>
      <c r="V48" s="114"/>
    </row>
    <row r="49" spans="1:22" ht="124.5" customHeight="1">
      <c r="A49" s="16" t="s">
        <v>66</v>
      </c>
      <c r="B49" s="30">
        <v>6000</v>
      </c>
      <c r="C49" s="30">
        <v>6643.9</v>
      </c>
      <c r="D49" s="30">
        <f t="shared" si="12"/>
        <v>2665.07159</v>
      </c>
      <c r="E49" s="30">
        <f t="shared" si="12"/>
        <v>2161.5330800000002</v>
      </c>
      <c r="F49" s="30">
        <v>2665.07159</v>
      </c>
      <c r="G49" s="30">
        <v>2161.5330800000002</v>
      </c>
      <c r="H49" s="30">
        <v>0</v>
      </c>
      <c r="I49" s="30">
        <v>0</v>
      </c>
      <c r="J49" s="30">
        <v>0</v>
      </c>
      <c r="K49" s="30">
        <v>0</v>
      </c>
      <c r="L49" s="30">
        <v>0</v>
      </c>
      <c r="M49" s="30">
        <v>0</v>
      </c>
      <c r="N49" s="30">
        <v>0</v>
      </c>
      <c r="O49" s="30">
        <v>0</v>
      </c>
      <c r="P49" s="30" t="s">
        <v>67</v>
      </c>
      <c r="Q49" s="28">
        <v>2317</v>
      </c>
      <c r="R49" s="29">
        <v>630</v>
      </c>
      <c r="S49" s="29">
        <v>284</v>
      </c>
      <c r="T49" s="30">
        <f>S49/R49*100-100</f>
        <v>-54.920634920634917</v>
      </c>
      <c r="U49" s="38"/>
    </row>
    <row r="50" spans="1:22" ht="272.25" customHeight="1">
      <c r="A50" s="16" t="s">
        <v>68</v>
      </c>
      <c r="B50" s="30">
        <v>2162.5</v>
      </c>
      <c r="C50" s="30">
        <v>5028</v>
      </c>
      <c r="D50" s="30">
        <f t="shared" si="12"/>
        <v>2933.5</v>
      </c>
      <c r="E50" s="30">
        <f t="shared" si="12"/>
        <v>1964.4286300000001</v>
      </c>
      <c r="F50" s="30">
        <v>2933.5</v>
      </c>
      <c r="G50" s="30">
        <v>1964.4286300000001</v>
      </c>
      <c r="H50" s="30">
        <v>0</v>
      </c>
      <c r="I50" s="30">
        <v>0</v>
      </c>
      <c r="J50" s="30">
        <v>0</v>
      </c>
      <c r="K50" s="30">
        <v>0</v>
      </c>
      <c r="L50" s="30">
        <v>0</v>
      </c>
      <c r="M50" s="30">
        <v>0</v>
      </c>
      <c r="N50" s="30">
        <v>0</v>
      </c>
      <c r="O50" s="30">
        <v>0</v>
      </c>
      <c r="P50" s="30" t="s">
        <v>69</v>
      </c>
      <c r="Q50" s="28">
        <v>21631</v>
      </c>
      <c r="R50" s="29">
        <v>18430</v>
      </c>
      <c r="S50" s="29">
        <v>31935</v>
      </c>
      <c r="T50" s="30">
        <f>S50/R50*100-100</f>
        <v>73.277265328269124</v>
      </c>
      <c r="U50" s="30" t="s">
        <v>176</v>
      </c>
    </row>
    <row r="51" spans="1:22" s="122" customFormat="1" ht="54" customHeight="1">
      <c r="A51" s="119" t="s">
        <v>135</v>
      </c>
      <c r="B51" s="10">
        <f>B24+B41+B45</f>
        <v>466807.1</v>
      </c>
      <c r="C51" s="10">
        <f>C24+C41+C45</f>
        <v>969163.50000000012</v>
      </c>
      <c r="D51" s="24">
        <f>F51+H51+J51+L51+N51</f>
        <v>462719.50495999999</v>
      </c>
      <c r="E51" s="24">
        <f>G51+I51+K51+M51+O51</f>
        <v>419929.58319000003</v>
      </c>
      <c r="F51" s="24">
        <f t="shared" ref="F51:O51" si="13">F24+F41+F45</f>
        <v>437597.77084999997</v>
      </c>
      <c r="G51" s="24">
        <f t="shared" si="13"/>
        <v>397866.70351000002</v>
      </c>
      <c r="H51" s="10">
        <f t="shared" si="13"/>
        <v>0</v>
      </c>
      <c r="I51" s="10">
        <f t="shared" si="13"/>
        <v>0</v>
      </c>
      <c r="J51" s="120">
        <f t="shared" si="13"/>
        <v>14144.314109999998</v>
      </c>
      <c r="K51" s="120">
        <f t="shared" si="13"/>
        <v>11085.45968</v>
      </c>
      <c r="L51" s="10">
        <f t="shared" si="13"/>
        <v>2104.15</v>
      </c>
      <c r="M51" s="10">
        <f t="shared" si="13"/>
        <v>2104.15</v>
      </c>
      <c r="N51" s="10">
        <f t="shared" si="13"/>
        <v>8873.2699999999986</v>
      </c>
      <c r="O51" s="10">
        <f t="shared" si="13"/>
        <v>8873.2699999999986</v>
      </c>
      <c r="P51" s="121"/>
      <c r="Q51" s="17"/>
      <c r="R51" s="10"/>
      <c r="S51" s="10"/>
      <c r="T51" s="10"/>
      <c r="U51" s="10"/>
    </row>
    <row r="52" spans="1:22" s="122" customFormat="1" ht="30.75" customHeight="1">
      <c r="A52" s="119" t="s">
        <v>127</v>
      </c>
      <c r="B52" s="10">
        <v>0</v>
      </c>
      <c r="C52" s="10">
        <v>0</v>
      </c>
      <c r="D52" s="10">
        <v>0</v>
      </c>
      <c r="E52" s="10">
        <v>0</v>
      </c>
      <c r="F52" s="10">
        <v>0</v>
      </c>
      <c r="G52" s="10">
        <v>0</v>
      </c>
      <c r="H52" s="10">
        <v>0</v>
      </c>
      <c r="I52" s="10">
        <v>0</v>
      </c>
      <c r="J52" s="10">
        <v>0</v>
      </c>
      <c r="K52" s="10">
        <v>0</v>
      </c>
      <c r="L52" s="10">
        <v>0</v>
      </c>
      <c r="M52" s="10">
        <v>0</v>
      </c>
      <c r="N52" s="10">
        <v>0</v>
      </c>
      <c r="O52" s="10">
        <v>0</v>
      </c>
      <c r="P52" s="10"/>
      <c r="Q52" s="17"/>
      <c r="R52" s="10"/>
      <c r="S52" s="10"/>
      <c r="T52" s="10"/>
      <c r="U52" s="10"/>
    </row>
    <row r="53" spans="1:22" ht="215.25" customHeight="1">
      <c r="A53" s="16" t="s">
        <v>145</v>
      </c>
      <c r="B53" s="30">
        <f>B56</f>
        <v>2600</v>
      </c>
      <c r="C53" s="30">
        <f t="shared" ref="C53:O53" si="14">C56</f>
        <v>2600</v>
      </c>
      <c r="D53" s="30">
        <f>F53+H53+J53+N53</f>
        <v>294.60169000000002</v>
      </c>
      <c r="E53" s="30">
        <f>G53+I53+K53+O53</f>
        <v>276.42856</v>
      </c>
      <c r="F53" s="30">
        <f t="shared" si="14"/>
        <v>0</v>
      </c>
      <c r="G53" s="30">
        <f t="shared" si="14"/>
        <v>0</v>
      </c>
      <c r="H53" s="30">
        <f t="shared" si="14"/>
        <v>0</v>
      </c>
      <c r="I53" s="30">
        <f t="shared" si="14"/>
        <v>0</v>
      </c>
      <c r="J53" s="30">
        <f t="shared" si="14"/>
        <v>294.60169000000002</v>
      </c>
      <c r="K53" s="30">
        <f t="shared" si="14"/>
        <v>276.42856</v>
      </c>
      <c r="L53" s="30">
        <f t="shared" si="14"/>
        <v>0</v>
      </c>
      <c r="M53" s="30">
        <f t="shared" si="14"/>
        <v>0</v>
      </c>
      <c r="N53" s="30">
        <f t="shared" si="14"/>
        <v>0</v>
      </c>
      <c r="O53" s="30">
        <f t="shared" si="14"/>
        <v>0</v>
      </c>
      <c r="P53" s="30" t="s">
        <v>70</v>
      </c>
      <c r="Q53" s="33">
        <v>32.1</v>
      </c>
      <c r="R53" s="30" t="s">
        <v>146</v>
      </c>
      <c r="S53" s="30">
        <v>22</v>
      </c>
      <c r="T53" s="30">
        <f>S53-42</f>
        <v>-20</v>
      </c>
      <c r="U53" s="33" t="s">
        <v>196</v>
      </c>
      <c r="V53" s="77"/>
    </row>
    <row r="54" spans="1:22" ht="30.75" customHeight="1">
      <c r="A54" s="123" t="s">
        <v>71</v>
      </c>
      <c r="B54" s="123"/>
      <c r="C54" s="123"/>
      <c r="D54" s="123"/>
      <c r="E54" s="123"/>
      <c r="F54" s="123"/>
      <c r="G54" s="123"/>
      <c r="H54" s="123"/>
      <c r="I54" s="123"/>
      <c r="J54" s="123"/>
      <c r="K54" s="123"/>
      <c r="L54" s="123"/>
      <c r="M54" s="123"/>
      <c r="N54" s="123"/>
      <c r="O54" s="123"/>
      <c r="P54" s="123"/>
      <c r="Q54" s="123"/>
      <c r="R54" s="123"/>
      <c r="S54" s="123"/>
      <c r="T54" s="123"/>
      <c r="U54" s="123"/>
    </row>
    <row r="55" spans="1:22" ht="192" customHeight="1">
      <c r="A55" s="124" t="s">
        <v>72</v>
      </c>
      <c r="B55" s="30">
        <f t="shared" ref="B55:O55" si="15">B56</f>
        <v>2600</v>
      </c>
      <c r="C55" s="30">
        <f t="shared" si="15"/>
        <v>2600</v>
      </c>
      <c r="D55" s="30">
        <f>F55+H55+J55+L55+N55</f>
        <v>294.60169000000002</v>
      </c>
      <c r="E55" s="30">
        <f>G55+I55+K55+M55+O55</f>
        <v>276.42856</v>
      </c>
      <c r="F55" s="30">
        <f t="shared" si="15"/>
        <v>0</v>
      </c>
      <c r="G55" s="30">
        <f t="shared" si="15"/>
        <v>0</v>
      </c>
      <c r="H55" s="30">
        <f t="shared" si="15"/>
        <v>0</v>
      </c>
      <c r="I55" s="30">
        <f t="shared" si="15"/>
        <v>0</v>
      </c>
      <c r="J55" s="30">
        <f t="shared" si="15"/>
        <v>294.60169000000002</v>
      </c>
      <c r="K55" s="30">
        <f t="shared" si="15"/>
        <v>276.42856</v>
      </c>
      <c r="L55" s="30">
        <f t="shared" si="15"/>
        <v>0</v>
      </c>
      <c r="M55" s="30">
        <f t="shared" si="15"/>
        <v>0</v>
      </c>
      <c r="N55" s="30">
        <f t="shared" si="15"/>
        <v>0</v>
      </c>
      <c r="O55" s="30">
        <f t="shared" si="15"/>
        <v>0</v>
      </c>
      <c r="P55" s="30" t="s">
        <v>70</v>
      </c>
      <c r="Q55" s="33">
        <v>32.1</v>
      </c>
      <c r="R55" s="30" t="s">
        <v>146</v>
      </c>
      <c r="S55" s="30">
        <v>22</v>
      </c>
      <c r="T55" s="30">
        <f>S55-42</f>
        <v>-20</v>
      </c>
      <c r="U55" s="33" t="s">
        <v>196</v>
      </c>
    </row>
    <row r="56" spans="1:22" ht="195.75" customHeight="1">
      <c r="A56" s="124" t="s">
        <v>136</v>
      </c>
      <c r="B56" s="30">
        <f>SUM(B57:B68)</f>
        <v>2600</v>
      </c>
      <c r="C56" s="30">
        <f>SUM(C57:C68)</f>
        <v>2600</v>
      </c>
      <c r="D56" s="30">
        <f>F56+H56+J56+N56</f>
        <v>294.60169000000002</v>
      </c>
      <c r="E56" s="30">
        <f>G56+I56+K56+O56</f>
        <v>276.42856</v>
      </c>
      <c r="F56" s="30">
        <f>SUM(F57:F67)</f>
        <v>0</v>
      </c>
      <c r="G56" s="30">
        <f>SUM(G57:G67)</f>
        <v>0</v>
      </c>
      <c r="H56" s="30">
        <f>SUM(H57:H67)</f>
        <v>0</v>
      </c>
      <c r="I56" s="30">
        <f>SUM(I57:I67)</f>
        <v>0</v>
      </c>
      <c r="J56" s="30">
        <f>SUM(J57:J68)</f>
        <v>294.60169000000002</v>
      </c>
      <c r="K56" s="30">
        <f>SUM(K57:K68)</f>
        <v>276.42856</v>
      </c>
      <c r="L56" s="30">
        <f>SUM(L57:L67)</f>
        <v>0</v>
      </c>
      <c r="M56" s="30">
        <f>SUM(M57:M67)</f>
        <v>0</v>
      </c>
      <c r="N56" s="30">
        <f>SUM(N57:N67)</f>
        <v>0</v>
      </c>
      <c r="O56" s="30">
        <f>SUM(O57:O67)</f>
        <v>0</v>
      </c>
      <c r="P56" s="30" t="s">
        <v>73</v>
      </c>
      <c r="Q56" s="33">
        <v>0.5</v>
      </c>
      <c r="R56" s="30">
        <v>0.39</v>
      </c>
      <c r="S56" s="30">
        <v>0.47</v>
      </c>
      <c r="T56" s="33">
        <f>R56-S56</f>
        <v>-7.999999999999996E-2</v>
      </c>
      <c r="U56" s="33" t="s">
        <v>198</v>
      </c>
    </row>
    <row r="57" spans="1:22" ht="168.75" customHeight="1">
      <c r="A57" s="124" t="s">
        <v>74</v>
      </c>
      <c r="B57" s="30">
        <v>0</v>
      </c>
      <c r="C57" s="30">
        <v>0</v>
      </c>
      <c r="D57" s="30">
        <v>0</v>
      </c>
      <c r="E57" s="30">
        <v>0</v>
      </c>
      <c r="F57" s="30">
        <v>0</v>
      </c>
      <c r="G57" s="30">
        <v>0</v>
      </c>
      <c r="H57" s="30">
        <v>0</v>
      </c>
      <c r="I57" s="30">
        <v>0</v>
      </c>
      <c r="J57" s="30">
        <v>0</v>
      </c>
      <c r="K57" s="30">
        <v>0</v>
      </c>
      <c r="L57" s="30">
        <v>0</v>
      </c>
      <c r="M57" s="30">
        <v>0</v>
      </c>
      <c r="N57" s="30">
        <v>0</v>
      </c>
      <c r="O57" s="30">
        <v>0</v>
      </c>
      <c r="P57" s="30" t="s">
        <v>75</v>
      </c>
      <c r="Q57" s="33">
        <v>95</v>
      </c>
      <c r="R57" s="30">
        <v>98</v>
      </c>
      <c r="S57" s="30" t="s">
        <v>18</v>
      </c>
      <c r="T57" s="30" t="s">
        <v>18</v>
      </c>
      <c r="U57" s="15" t="s">
        <v>152</v>
      </c>
    </row>
    <row r="58" spans="1:22" ht="210" customHeight="1">
      <c r="A58" s="113" t="s">
        <v>76</v>
      </c>
      <c r="B58" s="30">
        <v>0</v>
      </c>
      <c r="C58" s="30">
        <v>0</v>
      </c>
      <c r="D58" s="30">
        <v>0</v>
      </c>
      <c r="E58" s="30">
        <v>0</v>
      </c>
      <c r="F58" s="30">
        <v>0</v>
      </c>
      <c r="G58" s="30">
        <v>0</v>
      </c>
      <c r="H58" s="30">
        <v>0</v>
      </c>
      <c r="I58" s="30">
        <v>0</v>
      </c>
      <c r="J58" s="30">
        <v>0</v>
      </c>
      <c r="K58" s="30">
        <v>0</v>
      </c>
      <c r="L58" s="30">
        <v>0</v>
      </c>
      <c r="M58" s="30">
        <v>0</v>
      </c>
      <c r="N58" s="30">
        <v>0</v>
      </c>
      <c r="O58" s="30">
        <v>0</v>
      </c>
      <c r="P58" s="30" t="s">
        <v>77</v>
      </c>
      <c r="Q58" s="33">
        <v>7.7</v>
      </c>
      <c r="R58" s="30">
        <v>10.1</v>
      </c>
      <c r="S58" s="30">
        <v>8.1</v>
      </c>
      <c r="T58" s="30">
        <f>S58-R58</f>
        <v>-2</v>
      </c>
      <c r="U58" s="30" t="s">
        <v>197</v>
      </c>
      <c r="V58" s="114"/>
    </row>
    <row r="59" spans="1:22" ht="178.5" customHeight="1">
      <c r="A59" s="125" t="s">
        <v>78</v>
      </c>
      <c r="B59" s="30">
        <v>0</v>
      </c>
      <c r="C59" s="30">
        <v>0</v>
      </c>
      <c r="D59" s="30">
        <v>0</v>
      </c>
      <c r="E59" s="30">
        <v>0</v>
      </c>
      <c r="F59" s="30">
        <v>0</v>
      </c>
      <c r="G59" s="30">
        <v>0</v>
      </c>
      <c r="H59" s="30">
        <v>0</v>
      </c>
      <c r="I59" s="30">
        <v>0</v>
      </c>
      <c r="J59" s="30">
        <v>0</v>
      </c>
      <c r="K59" s="30">
        <v>0</v>
      </c>
      <c r="L59" s="30">
        <v>0</v>
      </c>
      <c r="M59" s="30">
        <v>0</v>
      </c>
      <c r="N59" s="30">
        <v>0</v>
      </c>
      <c r="O59" s="30">
        <v>0</v>
      </c>
      <c r="P59" s="30" t="s">
        <v>79</v>
      </c>
      <c r="Q59" s="33">
        <v>100</v>
      </c>
      <c r="R59" s="31">
        <v>100</v>
      </c>
      <c r="S59" s="31">
        <v>100</v>
      </c>
      <c r="T59" s="30">
        <f>S59-R59</f>
        <v>0</v>
      </c>
      <c r="U59" s="30" t="s">
        <v>153</v>
      </c>
    </row>
    <row r="60" spans="1:22" ht="195.75" customHeight="1">
      <c r="A60" s="113" t="s">
        <v>80</v>
      </c>
      <c r="B60" s="30">
        <v>0</v>
      </c>
      <c r="C60" s="30">
        <v>0</v>
      </c>
      <c r="D60" s="30">
        <v>0</v>
      </c>
      <c r="E60" s="30">
        <v>0</v>
      </c>
      <c r="F60" s="30">
        <v>0</v>
      </c>
      <c r="G60" s="30">
        <v>0</v>
      </c>
      <c r="H60" s="30">
        <v>0</v>
      </c>
      <c r="I60" s="30">
        <v>0</v>
      </c>
      <c r="J60" s="30">
        <v>0</v>
      </c>
      <c r="K60" s="30">
        <v>0</v>
      </c>
      <c r="L60" s="30">
        <v>0</v>
      </c>
      <c r="M60" s="30">
        <v>0</v>
      </c>
      <c r="N60" s="30">
        <v>0</v>
      </c>
      <c r="O60" s="30">
        <v>0</v>
      </c>
      <c r="P60" s="30" t="s">
        <v>81</v>
      </c>
      <c r="Q60" s="33" t="s">
        <v>19</v>
      </c>
      <c r="R60" s="31">
        <v>97</v>
      </c>
      <c r="S60" s="31" t="s">
        <v>18</v>
      </c>
      <c r="T60" s="30" t="s">
        <v>18</v>
      </c>
      <c r="U60" s="15" t="s">
        <v>148</v>
      </c>
    </row>
    <row r="61" spans="1:22" ht="384.75" customHeight="1">
      <c r="A61" s="16" t="s">
        <v>82</v>
      </c>
      <c r="B61" s="30">
        <v>0</v>
      </c>
      <c r="C61" s="30">
        <v>0</v>
      </c>
      <c r="D61" s="30">
        <v>0</v>
      </c>
      <c r="E61" s="30">
        <v>0</v>
      </c>
      <c r="F61" s="30">
        <v>0</v>
      </c>
      <c r="G61" s="30">
        <v>0</v>
      </c>
      <c r="H61" s="30">
        <v>0</v>
      </c>
      <c r="I61" s="30">
        <v>0</v>
      </c>
      <c r="J61" s="30">
        <v>0</v>
      </c>
      <c r="K61" s="30">
        <v>0</v>
      </c>
      <c r="L61" s="30">
        <v>0</v>
      </c>
      <c r="M61" s="30">
        <v>0</v>
      </c>
      <c r="N61" s="30">
        <v>0</v>
      </c>
      <c r="O61" s="30">
        <v>0</v>
      </c>
      <c r="P61" s="30" t="s">
        <v>83</v>
      </c>
      <c r="Q61" s="33" t="s">
        <v>19</v>
      </c>
      <c r="R61" s="31">
        <v>100</v>
      </c>
      <c r="S61" s="31" t="s">
        <v>18</v>
      </c>
      <c r="T61" s="30" t="s">
        <v>18</v>
      </c>
      <c r="U61" s="30" t="s">
        <v>148</v>
      </c>
    </row>
    <row r="62" spans="1:22" ht="326.25" customHeight="1">
      <c r="A62" s="78" t="s">
        <v>84</v>
      </c>
      <c r="B62" s="25">
        <v>389.3</v>
      </c>
      <c r="C62" s="25">
        <v>389.3</v>
      </c>
      <c r="D62" s="36">
        <f>F62+H62+J62+N62</f>
        <v>46.069000000000003</v>
      </c>
      <c r="E62" s="36">
        <f>G62+I62+K62+O62</f>
        <v>31.669</v>
      </c>
      <c r="F62" s="36">
        <v>0</v>
      </c>
      <c r="G62" s="36">
        <v>0</v>
      </c>
      <c r="H62" s="36">
        <v>0</v>
      </c>
      <c r="I62" s="36">
        <v>0</v>
      </c>
      <c r="J62" s="25">
        <v>46.069000000000003</v>
      </c>
      <c r="K62" s="25">
        <v>31.669</v>
      </c>
      <c r="L62" s="36">
        <v>0</v>
      </c>
      <c r="M62" s="36">
        <v>0</v>
      </c>
      <c r="N62" s="36">
        <v>0</v>
      </c>
      <c r="O62" s="36">
        <v>0</v>
      </c>
      <c r="P62" s="36" t="s">
        <v>85</v>
      </c>
      <c r="Q62" s="42" t="s">
        <v>19</v>
      </c>
      <c r="R62" s="44">
        <v>30</v>
      </c>
      <c r="S62" s="44">
        <v>6</v>
      </c>
      <c r="T62" s="43">
        <f>S62/R62*100-100</f>
        <v>-80</v>
      </c>
      <c r="U62" s="36" t="s">
        <v>193</v>
      </c>
    </row>
    <row r="63" spans="1:22" ht="408.75" customHeight="1">
      <c r="A63" s="82"/>
      <c r="B63" s="126"/>
      <c r="C63" s="126"/>
      <c r="D63" s="36"/>
      <c r="E63" s="36"/>
      <c r="F63" s="36"/>
      <c r="G63" s="36"/>
      <c r="H63" s="36"/>
      <c r="I63" s="36"/>
      <c r="J63" s="126"/>
      <c r="K63" s="126"/>
      <c r="L63" s="36"/>
      <c r="M63" s="36"/>
      <c r="N63" s="36"/>
      <c r="O63" s="36"/>
      <c r="P63" s="36"/>
      <c r="Q63" s="42"/>
      <c r="R63" s="44"/>
      <c r="S63" s="44"/>
      <c r="T63" s="43"/>
      <c r="U63" s="36"/>
    </row>
    <row r="64" spans="1:22" ht="5.25" customHeight="1">
      <c r="A64" s="91"/>
      <c r="B64" s="116"/>
      <c r="C64" s="116"/>
      <c r="D64" s="36"/>
      <c r="E64" s="36"/>
      <c r="F64" s="36"/>
      <c r="G64" s="36"/>
      <c r="H64" s="36"/>
      <c r="I64" s="36"/>
      <c r="J64" s="116"/>
      <c r="K64" s="116"/>
      <c r="L64" s="36"/>
      <c r="M64" s="36"/>
      <c r="N64" s="36"/>
      <c r="O64" s="36"/>
      <c r="P64" s="36"/>
      <c r="Q64" s="42"/>
      <c r="R64" s="44"/>
      <c r="S64" s="44"/>
      <c r="T64" s="43"/>
      <c r="U64" s="36"/>
    </row>
    <row r="65" spans="1:22" ht="254.25" customHeight="1">
      <c r="A65" s="113" t="s">
        <v>86</v>
      </c>
      <c r="B65" s="30">
        <v>0</v>
      </c>
      <c r="C65" s="30">
        <v>0</v>
      </c>
      <c r="D65" s="30">
        <v>0</v>
      </c>
      <c r="E65" s="30">
        <v>0</v>
      </c>
      <c r="F65" s="30">
        <v>0</v>
      </c>
      <c r="G65" s="30">
        <v>0</v>
      </c>
      <c r="H65" s="30">
        <v>0</v>
      </c>
      <c r="I65" s="30">
        <v>0</v>
      </c>
      <c r="J65" s="30">
        <v>0</v>
      </c>
      <c r="K65" s="30">
        <v>0</v>
      </c>
      <c r="L65" s="30">
        <v>0</v>
      </c>
      <c r="M65" s="30">
        <v>0</v>
      </c>
      <c r="N65" s="30">
        <v>0</v>
      </c>
      <c r="O65" s="30">
        <v>0</v>
      </c>
      <c r="P65" s="30" t="s">
        <v>87</v>
      </c>
      <c r="Q65" s="33" t="s">
        <v>19</v>
      </c>
      <c r="R65" s="31">
        <v>100</v>
      </c>
      <c r="S65" s="31">
        <v>100</v>
      </c>
      <c r="T65" s="30">
        <f>S65-R65</f>
        <v>0</v>
      </c>
      <c r="U65" s="15" t="s">
        <v>154</v>
      </c>
    </row>
    <row r="66" spans="1:22" ht="135.75" customHeight="1">
      <c r="A66" s="113" t="s">
        <v>88</v>
      </c>
      <c r="B66" s="30">
        <v>0</v>
      </c>
      <c r="C66" s="30">
        <v>0</v>
      </c>
      <c r="D66" s="30">
        <v>0</v>
      </c>
      <c r="E66" s="30">
        <v>0</v>
      </c>
      <c r="F66" s="30">
        <v>0</v>
      </c>
      <c r="G66" s="30">
        <v>0</v>
      </c>
      <c r="H66" s="30">
        <v>0</v>
      </c>
      <c r="I66" s="30">
        <v>0</v>
      </c>
      <c r="J66" s="30">
        <v>0</v>
      </c>
      <c r="K66" s="30">
        <v>0</v>
      </c>
      <c r="L66" s="30">
        <v>0</v>
      </c>
      <c r="M66" s="30">
        <v>0</v>
      </c>
      <c r="N66" s="30">
        <v>0</v>
      </c>
      <c r="O66" s="30">
        <v>0</v>
      </c>
      <c r="P66" s="30" t="s">
        <v>89</v>
      </c>
      <c r="Q66" s="33" t="s">
        <v>19</v>
      </c>
      <c r="R66" s="32">
        <v>1</v>
      </c>
      <c r="S66" s="32">
        <v>1</v>
      </c>
      <c r="T66" s="31">
        <f>S66/R66*100-100</f>
        <v>0</v>
      </c>
      <c r="U66" s="30" t="s">
        <v>155</v>
      </c>
    </row>
    <row r="67" spans="1:22" ht="119.25" customHeight="1">
      <c r="A67" s="113" t="s">
        <v>90</v>
      </c>
      <c r="B67" s="30">
        <v>1500</v>
      </c>
      <c r="C67" s="30">
        <v>1500</v>
      </c>
      <c r="D67" s="30">
        <f>F67+H67+J67+N67</f>
        <v>150</v>
      </c>
      <c r="E67" s="30">
        <f>G67+I67+K67+O67</f>
        <v>150</v>
      </c>
      <c r="F67" s="30">
        <v>0</v>
      </c>
      <c r="G67" s="30">
        <v>0</v>
      </c>
      <c r="H67" s="30">
        <v>0</v>
      </c>
      <c r="I67" s="30">
        <v>0</v>
      </c>
      <c r="J67" s="30">
        <v>150</v>
      </c>
      <c r="K67" s="30">
        <v>150</v>
      </c>
      <c r="L67" s="30">
        <v>0</v>
      </c>
      <c r="M67" s="30">
        <v>0</v>
      </c>
      <c r="N67" s="30">
        <v>0</v>
      </c>
      <c r="O67" s="30">
        <v>0</v>
      </c>
      <c r="P67" s="30" t="s">
        <v>91</v>
      </c>
      <c r="Q67" s="28">
        <v>76</v>
      </c>
      <c r="R67" s="32">
        <v>20</v>
      </c>
      <c r="S67" s="32">
        <v>2</v>
      </c>
      <c r="T67" s="31">
        <f>S67/R67*100-100</f>
        <v>-90</v>
      </c>
      <c r="U67" s="40" t="s">
        <v>194</v>
      </c>
    </row>
    <row r="68" spans="1:22" ht="182.25" customHeight="1">
      <c r="A68" s="113" t="s">
        <v>92</v>
      </c>
      <c r="B68" s="30">
        <v>710.69999999999993</v>
      </c>
      <c r="C68" s="30">
        <v>710.69999999999993</v>
      </c>
      <c r="D68" s="30">
        <f>F68+H68+J68+N68</f>
        <v>98.532690000000002</v>
      </c>
      <c r="E68" s="30">
        <f>G68+I68+K68+O68</f>
        <v>94.759559999999993</v>
      </c>
      <c r="F68" s="30">
        <v>0</v>
      </c>
      <c r="G68" s="30">
        <v>0</v>
      </c>
      <c r="H68" s="30">
        <v>0</v>
      </c>
      <c r="I68" s="30">
        <v>0</v>
      </c>
      <c r="J68" s="30">
        <v>98.532690000000002</v>
      </c>
      <c r="K68" s="30">
        <v>94.759559999999993</v>
      </c>
      <c r="L68" s="30">
        <v>0</v>
      </c>
      <c r="M68" s="30">
        <v>0</v>
      </c>
      <c r="N68" s="30">
        <v>0</v>
      </c>
      <c r="O68" s="30">
        <v>0</v>
      </c>
      <c r="P68" s="30" t="s">
        <v>93</v>
      </c>
      <c r="Q68" s="33" t="s">
        <v>19</v>
      </c>
      <c r="R68" s="32">
        <v>15</v>
      </c>
      <c r="S68" s="32">
        <v>2</v>
      </c>
      <c r="T68" s="31">
        <f>S68/R68*100-100</f>
        <v>-86.666666666666671</v>
      </c>
      <c r="U68" s="41"/>
    </row>
    <row r="69" spans="1:22" ht="216.75" customHeight="1">
      <c r="A69" s="113" t="s">
        <v>94</v>
      </c>
      <c r="B69" s="30">
        <v>0</v>
      </c>
      <c r="C69" s="30">
        <v>0</v>
      </c>
      <c r="D69" s="30">
        <v>0</v>
      </c>
      <c r="E69" s="30">
        <v>0</v>
      </c>
      <c r="F69" s="30">
        <v>0</v>
      </c>
      <c r="G69" s="30">
        <v>0</v>
      </c>
      <c r="H69" s="30">
        <v>0</v>
      </c>
      <c r="I69" s="30">
        <v>0</v>
      </c>
      <c r="J69" s="30">
        <v>0</v>
      </c>
      <c r="K69" s="30">
        <v>0</v>
      </c>
      <c r="L69" s="30">
        <v>0</v>
      </c>
      <c r="M69" s="30">
        <v>0</v>
      </c>
      <c r="N69" s="30">
        <v>0</v>
      </c>
      <c r="O69" s="30">
        <v>0</v>
      </c>
      <c r="P69" s="30" t="s">
        <v>95</v>
      </c>
      <c r="Q69" s="33">
        <v>28.2</v>
      </c>
      <c r="R69" s="31" t="s">
        <v>147</v>
      </c>
      <c r="S69" s="31">
        <v>19.5</v>
      </c>
      <c r="T69" s="30">
        <f>S69-42</f>
        <v>-22.5</v>
      </c>
      <c r="U69" s="33" t="s">
        <v>199</v>
      </c>
      <c r="V69" s="114"/>
    </row>
    <row r="70" spans="1:22" ht="306" customHeight="1">
      <c r="A70" s="113" t="s">
        <v>96</v>
      </c>
      <c r="B70" s="30">
        <v>0</v>
      </c>
      <c r="C70" s="30">
        <v>0</v>
      </c>
      <c r="D70" s="30">
        <v>0</v>
      </c>
      <c r="E70" s="30">
        <v>0</v>
      </c>
      <c r="F70" s="30">
        <v>0</v>
      </c>
      <c r="G70" s="30">
        <v>0</v>
      </c>
      <c r="H70" s="30">
        <v>0</v>
      </c>
      <c r="I70" s="30">
        <v>0</v>
      </c>
      <c r="J70" s="30">
        <v>0</v>
      </c>
      <c r="K70" s="30">
        <v>0</v>
      </c>
      <c r="L70" s="30">
        <v>0</v>
      </c>
      <c r="M70" s="30">
        <v>0</v>
      </c>
      <c r="N70" s="30">
        <v>0</v>
      </c>
      <c r="O70" s="30">
        <v>0</v>
      </c>
      <c r="P70" s="30" t="s">
        <v>97</v>
      </c>
      <c r="Q70" s="33" t="s">
        <v>19</v>
      </c>
      <c r="R70" s="31">
        <v>100</v>
      </c>
      <c r="S70" s="31">
        <v>100</v>
      </c>
      <c r="T70" s="30">
        <f>S70-R70</f>
        <v>0</v>
      </c>
      <c r="U70" s="30" t="s">
        <v>156</v>
      </c>
    </row>
    <row r="71" spans="1:22" ht="342" customHeight="1">
      <c r="A71" s="113" t="s">
        <v>98</v>
      </c>
      <c r="B71" s="30">
        <v>0</v>
      </c>
      <c r="C71" s="30">
        <v>0</v>
      </c>
      <c r="D71" s="30">
        <v>0</v>
      </c>
      <c r="E71" s="30">
        <v>0</v>
      </c>
      <c r="F71" s="30">
        <v>0</v>
      </c>
      <c r="G71" s="30">
        <v>0</v>
      </c>
      <c r="H71" s="30">
        <v>0</v>
      </c>
      <c r="I71" s="30">
        <v>0</v>
      </c>
      <c r="J71" s="30">
        <v>0</v>
      </c>
      <c r="K71" s="30">
        <v>0</v>
      </c>
      <c r="L71" s="30">
        <v>0</v>
      </c>
      <c r="M71" s="30">
        <v>0</v>
      </c>
      <c r="N71" s="30">
        <v>0</v>
      </c>
      <c r="O71" s="30">
        <v>0</v>
      </c>
      <c r="P71" s="30" t="s">
        <v>99</v>
      </c>
      <c r="Q71" s="33" t="s">
        <v>19</v>
      </c>
      <c r="R71" s="31">
        <v>97</v>
      </c>
      <c r="S71" s="31" t="s">
        <v>18</v>
      </c>
      <c r="T71" s="30" t="s">
        <v>18</v>
      </c>
      <c r="U71" s="15" t="s">
        <v>157</v>
      </c>
    </row>
    <row r="72" spans="1:22" ht="289.5" customHeight="1">
      <c r="A72" s="113" t="s">
        <v>100</v>
      </c>
      <c r="B72" s="30">
        <v>0</v>
      </c>
      <c r="C72" s="30">
        <v>0</v>
      </c>
      <c r="D72" s="30">
        <v>0</v>
      </c>
      <c r="E72" s="30">
        <v>0</v>
      </c>
      <c r="F72" s="30">
        <v>0</v>
      </c>
      <c r="G72" s="30">
        <v>0</v>
      </c>
      <c r="H72" s="30">
        <v>0</v>
      </c>
      <c r="I72" s="30">
        <v>0</v>
      </c>
      <c r="J72" s="30">
        <v>0</v>
      </c>
      <c r="K72" s="30">
        <v>0</v>
      </c>
      <c r="L72" s="30">
        <v>0</v>
      </c>
      <c r="M72" s="30">
        <v>0</v>
      </c>
      <c r="N72" s="30">
        <v>0</v>
      </c>
      <c r="O72" s="30">
        <v>0</v>
      </c>
      <c r="P72" s="30" t="s">
        <v>101</v>
      </c>
      <c r="Q72" s="33" t="s">
        <v>19</v>
      </c>
      <c r="R72" s="32">
        <v>1</v>
      </c>
      <c r="S72" s="32">
        <v>1</v>
      </c>
      <c r="T72" s="31">
        <f>S72/R72*100-100</f>
        <v>0</v>
      </c>
      <c r="U72" s="30" t="s">
        <v>158</v>
      </c>
    </row>
    <row r="73" spans="1:22" ht="409.5" customHeight="1">
      <c r="A73" s="115" t="s">
        <v>102</v>
      </c>
      <c r="B73" s="36">
        <v>0</v>
      </c>
      <c r="C73" s="36">
        <v>0</v>
      </c>
      <c r="D73" s="36">
        <v>0</v>
      </c>
      <c r="E73" s="36">
        <v>0</v>
      </c>
      <c r="F73" s="36">
        <v>0</v>
      </c>
      <c r="G73" s="36">
        <v>0</v>
      </c>
      <c r="H73" s="36">
        <v>0</v>
      </c>
      <c r="I73" s="36">
        <v>0</v>
      </c>
      <c r="J73" s="36">
        <v>0</v>
      </c>
      <c r="K73" s="36">
        <v>0</v>
      </c>
      <c r="L73" s="36">
        <v>0</v>
      </c>
      <c r="M73" s="36">
        <v>0</v>
      </c>
      <c r="N73" s="36">
        <v>0</v>
      </c>
      <c r="O73" s="36">
        <v>0</v>
      </c>
      <c r="P73" s="36" t="s">
        <v>103</v>
      </c>
      <c r="Q73" s="42" t="s">
        <v>19</v>
      </c>
      <c r="R73" s="43">
        <v>100</v>
      </c>
      <c r="S73" s="43">
        <v>100</v>
      </c>
      <c r="T73" s="36">
        <f>S73-R73</f>
        <v>0</v>
      </c>
      <c r="U73" s="36" t="s">
        <v>159</v>
      </c>
    </row>
    <row r="74" spans="1:22" ht="42.75" customHeight="1">
      <c r="A74" s="115"/>
      <c r="B74" s="36"/>
      <c r="C74" s="36"/>
      <c r="D74" s="36"/>
      <c r="E74" s="36"/>
      <c r="F74" s="36"/>
      <c r="G74" s="36"/>
      <c r="H74" s="36"/>
      <c r="I74" s="36"/>
      <c r="J74" s="36"/>
      <c r="K74" s="36"/>
      <c r="L74" s="36"/>
      <c r="M74" s="36"/>
      <c r="N74" s="36"/>
      <c r="O74" s="36"/>
      <c r="P74" s="36"/>
      <c r="Q74" s="42"/>
      <c r="R74" s="43"/>
      <c r="S74" s="43"/>
      <c r="T74" s="36"/>
      <c r="U74" s="36"/>
    </row>
    <row r="75" spans="1:22" ht="270.75" customHeight="1">
      <c r="A75" s="113" t="s">
        <v>104</v>
      </c>
      <c r="B75" s="30">
        <v>0</v>
      </c>
      <c r="C75" s="30">
        <v>0</v>
      </c>
      <c r="D75" s="30">
        <v>0</v>
      </c>
      <c r="E75" s="30">
        <v>0</v>
      </c>
      <c r="F75" s="30">
        <v>0</v>
      </c>
      <c r="G75" s="30">
        <v>0</v>
      </c>
      <c r="H75" s="30">
        <v>0</v>
      </c>
      <c r="I75" s="30">
        <v>0</v>
      </c>
      <c r="J75" s="30">
        <v>0</v>
      </c>
      <c r="K75" s="30">
        <v>0</v>
      </c>
      <c r="L75" s="30">
        <v>0</v>
      </c>
      <c r="M75" s="30">
        <v>0</v>
      </c>
      <c r="N75" s="30">
        <v>0</v>
      </c>
      <c r="O75" s="30">
        <v>0</v>
      </c>
      <c r="P75" s="30" t="s">
        <v>105</v>
      </c>
      <c r="Q75" s="33" t="s">
        <v>19</v>
      </c>
      <c r="R75" s="31">
        <v>100</v>
      </c>
      <c r="S75" s="31">
        <v>100</v>
      </c>
      <c r="T75" s="30">
        <f>S75-R75</f>
        <v>0</v>
      </c>
      <c r="U75" s="30" t="s">
        <v>160</v>
      </c>
    </row>
    <row r="76" spans="1:22" ht="318.75" customHeight="1">
      <c r="A76" s="113" t="s">
        <v>106</v>
      </c>
      <c r="B76" s="30">
        <v>0</v>
      </c>
      <c r="C76" s="30">
        <v>0</v>
      </c>
      <c r="D76" s="30">
        <v>0</v>
      </c>
      <c r="E76" s="30">
        <v>0</v>
      </c>
      <c r="F76" s="30">
        <v>0</v>
      </c>
      <c r="G76" s="30">
        <v>0</v>
      </c>
      <c r="H76" s="30">
        <v>0</v>
      </c>
      <c r="I76" s="30">
        <v>0</v>
      </c>
      <c r="J76" s="30">
        <v>0</v>
      </c>
      <c r="K76" s="30">
        <v>0</v>
      </c>
      <c r="L76" s="30">
        <v>0</v>
      </c>
      <c r="M76" s="30">
        <v>0</v>
      </c>
      <c r="N76" s="30">
        <v>0</v>
      </c>
      <c r="O76" s="30">
        <v>0</v>
      </c>
      <c r="P76" s="30" t="s">
        <v>107</v>
      </c>
      <c r="Q76" s="33" t="s">
        <v>19</v>
      </c>
      <c r="R76" s="32">
        <v>2</v>
      </c>
      <c r="S76" s="28">
        <v>2</v>
      </c>
      <c r="T76" s="31">
        <f>S76/R76*100-100</f>
        <v>0</v>
      </c>
      <c r="U76" s="33" t="s">
        <v>161</v>
      </c>
    </row>
    <row r="77" spans="1:22" ht="409.5" customHeight="1">
      <c r="A77" s="115" t="s">
        <v>108</v>
      </c>
      <c r="B77" s="36">
        <v>0</v>
      </c>
      <c r="C77" s="36">
        <v>0</v>
      </c>
      <c r="D77" s="36">
        <v>0</v>
      </c>
      <c r="E77" s="36">
        <v>0</v>
      </c>
      <c r="F77" s="36">
        <v>0</v>
      </c>
      <c r="G77" s="36">
        <v>0</v>
      </c>
      <c r="H77" s="36">
        <v>0</v>
      </c>
      <c r="I77" s="36">
        <v>0</v>
      </c>
      <c r="J77" s="36">
        <v>0</v>
      </c>
      <c r="K77" s="36">
        <v>0</v>
      </c>
      <c r="L77" s="36">
        <v>0</v>
      </c>
      <c r="M77" s="36">
        <v>0</v>
      </c>
      <c r="N77" s="36">
        <v>0</v>
      </c>
      <c r="O77" s="36">
        <v>0</v>
      </c>
      <c r="P77" s="36" t="s">
        <v>109</v>
      </c>
      <c r="Q77" s="42">
        <v>75</v>
      </c>
      <c r="R77" s="43">
        <v>83</v>
      </c>
      <c r="S77" s="43">
        <v>61.4</v>
      </c>
      <c r="T77" s="36">
        <f>S77-R77</f>
        <v>-21.6</v>
      </c>
      <c r="U77" s="36" t="s">
        <v>203</v>
      </c>
    </row>
    <row r="78" spans="1:22" ht="114" customHeight="1">
      <c r="A78" s="115"/>
      <c r="B78" s="36"/>
      <c r="C78" s="36"/>
      <c r="D78" s="36"/>
      <c r="E78" s="36"/>
      <c r="F78" s="36"/>
      <c r="G78" s="36"/>
      <c r="H78" s="36"/>
      <c r="I78" s="36"/>
      <c r="J78" s="36"/>
      <c r="K78" s="36"/>
      <c r="L78" s="36"/>
      <c r="M78" s="36"/>
      <c r="N78" s="36"/>
      <c r="O78" s="36"/>
      <c r="P78" s="36"/>
      <c r="Q78" s="42"/>
      <c r="R78" s="43"/>
      <c r="S78" s="43"/>
      <c r="T78" s="36"/>
      <c r="U78" s="36"/>
    </row>
    <row r="79" spans="1:22" ht="237" customHeight="1">
      <c r="A79" s="113" t="s">
        <v>110</v>
      </c>
      <c r="B79" s="30">
        <v>0</v>
      </c>
      <c r="C79" s="30">
        <v>0</v>
      </c>
      <c r="D79" s="30">
        <v>0</v>
      </c>
      <c r="E79" s="30">
        <v>0</v>
      </c>
      <c r="F79" s="30">
        <v>0</v>
      </c>
      <c r="G79" s="30">
        <v>0</v>
      </c>
      <c r="H79" s="30">
        <v>0</v>
      </c>
      <c r="I79" s="30">
        <v>0</v>
      </c>
      <c r="J79" s="30">
        <v>0</v>
      </c>
      <c r="K79" s="30">
        <v>0</v>
      </c>
      <c r="L79" s="30">
        <v>0</v>
      </c>
      <c r="M79" s="30">
        <v>0</v>
      </c>
      <c r="N79" s="30">
        <v>0</v>
      </c>
      <c r="O79" s="30">
        <v>0</v>
      </c>
      <c r="P79" s="30" t="s">
        <v>111</v>
      </c>
      <c r="Q79" s="33" t="s">
        <v>19</v>
      </c>
      <c r="R79" s="31">
        <v>100</v>
      </c>
      <c r="S79" s="31">
        <v>78.7</v>
      </c>
      <c r="T79" s="30">
        <f>S79-R79</f>
        <v>-21.299999999999997</v>
      </c>
      <c r="U79" s="30" t="s">
        <v>200</v>
      </c>
    </row>
    <row r="80" spans="1:22" ht="261.75" customHeight="1">
      <c r="A80" s="113" t="s">
        <v>112</v>
      </c>
      <c r="B80" s="30">
        <v>0</v>
      </c>
      <c r="C80" s="30">
        <v>0</v>
      </c>
      <c r="D80" s="30">
        <v>0</v>
      </c>
      <c r="E80" s="30">
        <v>0</v>
      </c>
      <c r="F80" s="30">
        <v>0</v>
      </c>
      <c r="G80" s="30">
        <v>0</v>
      </c>
      <c r="H80" s="30">
        <v>0</v>
      </c>
      <c r="I80" s="30">
        <v>0</v>
      </c>
      <c r="J80" s="30">
        <v>0</v>
      </c>
      <c r="K80" s="30">
        <v>0</v>
      </c>
      <c r="L80" s="30">
        <v>0</v>
      </c>
      <c r="M80" s="30">
        <v>0</v>
      </c>
      <c r="N80" s="30">
        <v>0</v>
      </c>
      <c r="O80" s="30">
        <v>0</v>
      </c>
      <c r="P80" s="30" t="s">
        <v>113</v>
      </c>
      <c r="Q80" s="33" t="s">
        <v>19</v>
      </c>
      <c r="R80" s="31">
        <v>60</v>
      </c>
      <c r="S80" s="31">
        <v>100</v>
      </c>
      <c r="T80" s="30">
        <f>S80-R80</f>
        <v>40</v>
      </c>
      <c r="U80" s="30" t="s">
        <v>201</v>
      </c>
    </row>
    <row r="81" spans="1:22" ht="259.5" customHeight="1">
      <c r="A81" s="113" t="s">
        <v>114</v>
      </c>
      <c r="B81" s="30">
        <v>0</v>
      </c>
      <c r="C81" s="30">
        <v>0</v>
      </c>
      <c r="D81" s="30">
        <v>0</v>
      </c>
      <c r="E81" s="30">
        <v>0</v>
      </c>
      <c r="F81" s="30">
        <v>0</v>
      </c>
      <c r="G81" s="30">
        <v>0</v>
      </c>
      <c r="H81" s="30">
        <v>0</v>
      </c>
      <c r="I81" s="30">
        <v>0</v>
      </c>
      <c r="J81" s="30">
        <v>0</v>
      </c>
      <c r="K81" s="30">
        <v>0</v>
      </c>
      <c r="L81" s="30">
        <v>0</v>
      </c>
      <c r="M81" s="30">
        <v>0</v>
      </c>
      <c r="N81" s="30">
        <v>0</v>
      </c>
      <c r="O81" s="30">
        <v>0</v>
      </c>
      <c r="P81" s="30" t="s">
        <v>115</v>
      </c>
      <c r="Q81" s="33" t="s">
        <v>19</v>
      </c>
      <c r="R81" s="31">
        <v>60</v>
      </c>
      <c r="S81" s="31">
        <v>100</v>
      </c>
      <c r="T81" s="30">
        <f>S81-R81</f>
        <v>40</v>
      </c>
      <c r="U81" s="30" t="s">
        <v>201</v>
      </c>
    </row>
    <row r="82" spans="1:22" ht="262.5" customHeight="1">
      <c r="A82" s="113" t="s">
        <v>116</v>
      </c>
      <c r="B82" s="30">
        <v>0</v>
      </c>
      <c r="C82" s="30">
        <v>0</v>
      </c>
      <c r="D82" s="30">
        <v>0</v>
      </c>
      <c r="E82" s="30">
        <v>0</v>
      </c>
      <c r="F82" s="30">
        <v>0</v>
      </c>
      <c r="G82" s="30">
        <v>0</v>
      </c>
      <c r="H82" s="30">
        <v>0</v>
      </c>
      <c r="I82" s="30">
        <v>0</v>
      </c>
      <c r="J82" s="30">
        <v>0</v>
      </c>
      <c r="K82" s="30">
        <v>0</v>
      </c>
      <c r="L82" s="30">
        <v>0</v>
      </c>
      <c r="M82" s="30">
        <v>0</v>
      </c>
      <c r="N82" s="30">
        <v>0</v>
      </c>
      <c r="O82" s="30">
        <v>0</v>
      </c>
      <c r="P82" s="30" t="s">
        <v>117</v>
      </c>
      <c r="Q82" s="33" t="s">
        <v>19</v>
      </c>
      <c r="R82" s="31">
        <v>100</v>
      </c>
      <c r="S82" s="31">
        <v>100</v>
      </c>
      <c r="T82" s="30">
        <f>S82-R82</f>
        <v>0</v>
      </c>
      <c r="U82" s="30" t="s">
        <v>162</v>
      </c>
    </row>
    <row r="83" spans="1:22" ht="179.25" customHeight="1">
      <c r="A83" s="113" t="s">
        <v>118</v>
      </c>
      <c r="B83" s="30">
        <v>0</v>
      </c>
      <c r="C83" s="30">
        <v>0</v>
      </c>
      <c r="D83" s="30">
        <v>0</v>
      </c>
      <c r="E83" s="30">
        <v>0</v>
      </c>
      <c r="F83" s="30">
        <v>0</v>
      </c>
      <c r="G83" s="30">
        <v>0</v>
      </c>
      <c r="H83" s="30">
        <v>0</v>
      </c>
      <c r="I83" s="30">
        <v>0</v>
      </c>
      <c r="J83" s="30">
        <v>0</v>
      </c>
      <c r="K83" s="30">
        <v>0</v>
      </c>
      <c r="L83" s="30">
        <v>0</v>
      </c>
      <c r="M83" s="30">
        <v>0</v>
      </c>
      <c r="N83" s="30">
        <v>0</v>
      </c>
      <c r="O83" s="30">
        <v>0</v>
      </c>
      <c r="P83" s="30" t="s">
        <v>119</v>
      </c>
      <c r="Q83" s="33" t="s">
        <v>19</v>
      </c>
      <c r="R83" s="32">
        <v>12</v>
      </c>
      <c r="S83" s="32">
        <v>5</v>
      </c>
      <c r="T83" s="31">
        <f>S83/R83*100-100</f>
        <v>-58.333333333333329</v>
      </c>
      <c r="U83" s="33" t="s">
        <v>195</v>
      </c>
      <c r="V83" s="114"/>
    </row>
    <row r="84" spans="1:22" ht="293.25" customHeight="1">
      <c r="A84" s="113" t="s">
        <v>120</v>
      </c>
      <c r="B84" s="30">
        <v>0</v>
      </c>
      <c r="C84" s="30">
        <v>0</v>
      </c>
      <c r="D84" s="30">
        <v>0</v>
      </c>
      <c r="E84" s="30">
        <v>0</v>
      </c>
      <c r="F84" s="30">
        <v>0</v>
      </c>
      <c r="G84" s="30">
        <v>0</v>
      </c>
      <c r="H84" s="30">
        <v>0</v>
      </c>
      <c r="I84" s="30">
        <v>0</v>
      </c>
      <c r="J84" s="30">
        <v>0</v>
      </c>
      <c r="K84" s="30">
        <v>0</v>
      </c>
      <c r="L84" s="30">
        <v>0</v>
      </c>
      <c r="M84" s="30">
        <v>0</v>
      </c>
      <c r="N84" s="30">
        <v>0</v>
      </c>
      <c r="O84" s="30">
        <v>0</v>
      </c>
      <c r="P84" s="30" t="s">
        <v>121</v>
      </c>
      <c r="Q84" s="33" t="s">
        <v>19</v>
      </c>
      <c r="R84" s="31">
        <v>70</v>
      </c>
      <c r="S84" s="31" t="s">
        <v>18</v>
      </c>
      <c r="T84" s="31" t="s">
        <v>18</v>
      </c>
      <c r="U84" s="15" t="s">
        <v>157</v>
      </c>
      <c r="V84" s="114"/>
    </row>
    <row r="85" spans="1:22" s="104" customFormat="1" ht="45" customHeight="1">
      <c r="A85" s="127" t="s">
        <v>137</v>
      </c>
      <c r="B85" s="10">
        <f t="shared" ref="B85:O85" si="16">B53</f>
        <v>2600</v>
      </c>
      <c r="C85" s="10">
        <f t="shared" si="16"/>
        <v>2600</v>
      </c>
      <c r="D85" s="24">
        <f t="shared" si="16"/>
        <v>294.60169000000002</v>
      </c>
      <c r="E85" s="24">
        <f t="shared" si="16"/>
        <v>276.42856</v>
      </c>
      <c r="F85" s="10">
        <f t="shared" si="16"/>
        <v>0</v>
      </c>
      <c r="G85" s="10">
        <f t="shared" si="16"/>
        <v>0</v>
      </c>
      <c r="H85" s="10">
        <f t="shared" si="16"/>
        <v>0</v>
      </c>
      <c r="I85" s="10">
        <f t="shared" si="16"/>
        <v>0</v>
      </c>
      <c r="J85" s="24">
        <f t="shared" si="16"/>
        <v>294.60169000000002</v>
      </c>
      <c r="K85" s="24">
        <f t="shared" si="16"/>
        <v>276.42856</v>
      </c>
      <c r="L85" s="10">
        <f t="shared" si="16"/>
        <v>0</v>
      </c>
      <c r="M85" s="10">
        <f t="shared" si="16"/>
        <v>0</v>
      </c>
      <c r="N85" s="10">
        <f t="shared" si="16"/>
        <v>0</v>
      </c>
      <c r="O85" s="10">
        <f t="shared" si="16"/>
        <v>0</v>
      </c>
      <c r="P85" s="18"/>
      <c r="Q85" s="17"/>
      <c r="R85" s="10"/>
      <c r="S85" s="10"/>
      <c r="T85" s="10"/>
      <c r="U85" s="18"/>
    </row>
    <row r="86" spans="1:22" s="104" customFormat="1" ht="33.75" customHeight="1">
      <c r="A86" s="127" t="s">
        <v>127</v>
      </c>
      <c r="B86" s="10">
        <v>0</v>
      </c>
      <c r="C86" s="10">
        <v>0</v>
      </c>
      <c r="D86" s="10">
        <v>0</v>
      </c>
      <c r="E86" s="10">
        <v>0</v>
      </c>
      <c r="F86" s="10">
        <v>0</v>
      </c>
      <c r="G86" s="10">
        <v>0</v>
      </c>
      <c r="H86" s="10">
        <v>0</v>
      </c>
      <c r="I86" s="10">
        <v>0</v>
      </c>
      <c r="J86" s="10">
        <v>0</v>
      </c>
      <c r="K86" s="10">
        <v>0</v>
      </c>
      <c r="L86" s="10">
        <v>0</v>
      </c>
      <c r="M86" s="10">
        <v>0</v>
      </c>
      <c r="N86" s="10">
        <v>0</v>
      </c>
      <c r="O86" s="10">
        <v>0</v>
      </c>
      <c r="P86" s="18"/>
      <c r="Q86" s="17"/>
      <c r="R86" s="10"/>
      <c r="S86" s="10"/>
      <c r="T86" s="10"/>
      <c r="U86" s="18"/>
    </row>
    <row r="87" spans="1:22" ht="240" customHeight="1">
      <c r="A87" s="16" t="s">
        <v>122</v>
      </c>
      <c r="B87" s="11">
        <f>B90</f>
        <v>140172</v>
      </c>
      <c r="C87" s="11">
        <f>C90</f>
        <v>140309.70000000004</v>
      </c>
      <c r="D87" s="11">
        <f>F87+H87+J87+N87</f>
        <v>83576.559740000012</v>
      </c>
      <c r="E87" s="11">
        <f>G87+I87+K87+O87</f>
        <v>79168.755109999984</v>
      </c>
      <c r="F87" s="11">
        <f t="shared" ref="F87:O87" si="17">F89</f>
        <v>0</v>
      </c>
      <c r="G87" s="11">
        <f t="shared" si="17"/>
        <v>0</v>
      </c>
      <c r="H87" s="11">
        <f t="shared" si="17"/>
        <v>0</v>
      </c>
      <c r="I87" s="11">
        <f t="shared" si="17"/>
        <v>0</v>
      </c>
      <c r="J87" s="11">
        <f>J89</f>
        <v>83576.559740000012</v>
      </c>
      <c r="K87" s="11">
        <f>K89</f>
        <v>79168.755109999984</v>
      </c>
      <c r="L87" s="11">
        <f t="shared" si="17"/>
        <v>0</v>
      </c>
      <c r="M87" s="11">
        <f t="shared" si="17"/>
        <v>0</v>
      </c>
      <c r="N87" s="11">
        <f t="shared" si="17"/>
        <v>0</v>
      </c>
      <c r="O87" s="11">
        <f t="shared" si="17"/>
        <v>0</v>
      </c>
      <c r="P87" s="30" t="s">
        <v>123</v>
      </c>
      <c r="Q87" s="19">
        <v>100</v>
      </c>
      <c r="R87" s="11">
        <v>100</v>
      </c>
      <c r="S87" s="11">
        <v>100</v>
      </c>
      <c r="T87" s="11">
        <f>S87-R87</f>
        <v>0</v>
      </c>
      <c r="U87" s="30" t="s">
        <v>204</v>
      </c>
      <c r="V87" s="114"/>
    </row>
    <row r="88" spans="1:22">
      <c r="A88" s="128" t="s">
        <v>124</v>
      </c>
      <c r="B88" s="128"/>
      <c r="C88" s="128"/>
      <c r="D88" s="128"/>
      <c r="E88" s="128"/>
      <c r="F88" s="128"/>
      <c r="G88" s="128"/>
      <c r="H88" s="128"/>
      <c r="I88" s="128"/>
      <c r="J88" s="128"/>
      <c r="K88" s="128"/>
      <c r="L88" s="128"/>
      <c r="M88" s="128"/>
      <c r="N88" s="128"/>
      <c r="O88" s="128"/>
      <c r="P88" s="128"/>
      <c r="Q88" s="128"/>
      <c r="R88" s="128"/>
      <c r="S88" s="128"/>
      <c r="T88" s="128"/>
      <c r="U88" s="128"/>
    </row>
    <row r="89" spans="1:22" ht="128.25" customHeight="1">
      <c r="A89" s="113" t="s">
        <v>125</v>
      </c>
      <c r="B89" s="11">
        <v>140172</v>
      </c>
      <c r="C89" s="11">
        <v>140309.70000000004</v>
      </c>
      <c r="D89" s="11">
        <f>F89+H89+J89+N89</f>
        <v>83576.559740000012</v>
      </c>
      <c r="E89" s="11">
        <f>G89+I89+K89+O89</f>
        <v>79168.755109999984</v>
      </c>
      <c r="F89" s="11">
        <v>0</v>
      </c>
      <c r="G89" s="11">
        <v>0</v>
      </c>
      <c r="H89" s="11">
        <v>0</v>
      </c>
      <c r="I89" s="11">
        <v>0</v>
      </c>
      <c r="J89" s="11">
        <v>83576.559740000012</v>
      </c>
      <c r="K89" s="11">
        <v>79168.755109999984</v>
      </c>
      <c r="L89" s="11">
        <v>0</v>
      </c>
      <c r="M89" s="11">
        <v>0</v>
      </c>
      <c r="N89" s="11">
        <v>0</v>
      </c>
      <c r="O89" s="11">
        <v>0</v>
      </c>
      <c r="P89" s="30"/>
      <c r="Q89" s="33"/>
      <c r="R89" s="30"/>
      <c r="S89" s="30"/>
      <c r="T89" s="30"/>
      <c r="U89" s="30"/>
    </row>
    <row r="90" spans="1:22" s="104" customFormat="1" ht="33" customHeight="1">
      <c r="A90" s="127" t="s">
        <v>138</v>
      </c>
      <c r="B90" s="10">
        <f t="shared" ref="B90:K90" si="18">B89</f>
        <v>140172</v>
      </c>
      <c r="C90" s="10">
        <f t="shared" si="18"/>
        <v>140309.70000000004</v>
      </c>
      <c r="D90" s="24">
        <f t="shared" si="18"/>
        <v>83576.559740000012</v>
      </c>
      <c r="E90" s="24">
        <f t="shared" si="18"/>
        <v>79168.755109999984</v>
      </c>
      <c r="F90" s="10">
        <f t="shared" si="18"/>
        <v>0</v>
      </c>
      <c r="G90" s="10">
        <f t="shared" si="18"/>
        <v>0</v>
      </c>
      <c r="H90" s="10">
        <f t="shared" si="18"/>
        <v>0</v>
      </c>
      <c r="I90" s="10">
        <f t="shared" si="18"/>
        <v>0</v>
      </c>
      <c r="J90" s="24">
        <f t="shared" si="18"/>
        <v>83576.559740000012</v>
      </c>
      <c r="K90" s="24">
        <f t="shared" si="18"/>
        <v>79168.755109999984</v>
      </c>
      <c r="L90" s="10">
        <v>0</v>
      </c>
      <c r="M90" s="10">
        <v>0</v>
      </c>
      <c r="N90" s="10">
        <v>0</v>
      </c>
      <c r="O90" s="10">
        <v>0</v>
      </c>
      <c r="P90" s="18"/>
      <c r="Q90" s="20"/>
      <c r="R90" s="18"/>
      <c r="S90" s="18"/>
      <c r="T90" s="18"/>
      <c r="U90" s="18"/>
    </row>
    <row r="91" spans="1:22" s="104" customFormat="1" ht="56.25" customHeight="1">
      <c r="A91" s="119" t="s">
        <v>126</v>
      </c>
      <c r="B91" s="10">
        <f>B8</f>
        <v>657373.6</v>
      </c>
      <c r="C91" s="10">
        <f>C8</f>
        <v>1159867.7000000002</v>
      </c>
      <c r="D91" s="24">
        <f>D8</f>
        <v>553490.88566999999</v>
      </c>
      <c r="E91" s="24">
        <f t="shared" ref="E91:O91" si="19">E8</f>
        <v>504923.10551000008</v>
      </c>
      <c r="F91" s="129">
        <f t="shared" si="19"/>
        <v>444290.97589543735</v>
      </c>
      <c r="G91" s="129">
        <f t="shared" si="19"/>
        <v>403248.58598406543</v>
      </c>
      <c r="H91" s="10">
        <f t="shared" si="19"/>
        <v>0</v>
      </c>
      <c r="I91" s="10">
        <f t="shared" si="19"/>
        <v>0</v>
      </c>
      <c r="J91" s="130">
        <f t="shared" si="19"/>
        <v>98222.489774562593</v>
      </c>
      <c r="K91" s="130">
        <f t="shared" si="19"/>
        <v>90697.099525934595</v>
      </c>
      <c r="L91" s="10">
        <f t="shared" si="19"/>
        <v>2104.15</v>
      </c>
      <c r="M91" s="10">
        <f t="shared" si="19"/>
        <v>2104.15</v>
      </c>
      <c r="N91" s="10">
        <f t="shared" si="19"/>
        <v>8873.2699999999986</v>
      </c>
      <c r="O91" s="10">
        <f t="shared" si="19"/>
        <v>8873.2699999999986</v>
      </c>
      <c r="P91" s="131"/>
      <c r="Q91" s="21"/>
      <c r="R91" s="22"/>
      <c r="S91" s="22"/>
      <c r="T91" s="22"/>
      <c r="U91" s="18"/>
    </row>
    <row r="92" spans="1:22" s="104" customFormat="1" ht="29.25" customHeight="1">
      <c r="A92" s="119" t="s">
        <v>127</v>
      </c>
      <c r="B92" s="10">
        <v>0</v>
      </c>
      <c r="C92" s="10">
        <v>0</v>
      </c>
      <c r="D92" s="10">
        <v>0</v>
      </c>
      <c r="E92" s="10">
        <v>0</v>
      </c>
      <c r="F92" s="10">
        <v>0</v>
      </c>
      <c r="G92" s="10">
        <v>0</v>
      </c>
      <c r="H92" s="10">
        <v>0</v>
      </c>
      <c r="I92" s="10">
        <v>0</v>
      </c>
      <c r="J92" s="10">
        <v>0</v>
      </c>
      <c r="K92" s="10">
        <v>0</v>
      </c>
      <c r="L92" s="10">
        <v>0</v>
      </c>
      <c r="M92" s="10">
        <v>0</v>
      </c>
      <c r="N92" s="10">
        <v>0</v>
      </c>
      <c r="O92" s="10">
        <v>0</v>
      </c>
      <c r="P92" s="131"/>
      <c r="Q92" s="21"/>
      <c r="R92" s="22"/>
      <c r="S92" s="22"/>
      <c r="T92" s="22"/>
      <c r="U92" s="18"/>
    </row>
    <row r="93" spans="1:22" s="104" customFormat="1" ht="44.25" customHeight="1">
      <c r="A93" s="132"/>
      <c r="B93" s="133"/>
      <c r="C93" s="134"/>
      <c r="D93" s="134"/>
      <c r="E93" s="134"/>
      <c r="F93" s="134"/>
      <c r="G93" s="134"/>
      <c r="H93" s="134"/>
      <c r="I93" s="134"/>
      <c r="J93" s="134"/>
      <c r="K93" s="134"/>
      <c r="L93" s="134"/>
      <c r="M93" s="134"/>
      <c r="N93" s="134"/>
      <c r="O93" s="134"/>
      <c r="P93" s="135"/>
      <c r="Q93" s="7"/>
      <c r="R93" s="8"/>
      <c r="S93" s="8"/>
      <c r="T93" s="8"/>
      <c r="U93" s="9"/>
    </row>
    <row r="94" spans="1:22">
      <c r="A94" s="53" t="s">
        <v>128</v>
      </c>
      <c r="C94" s="55"/>
    </row>
    <row r="95" spans="1:22">
      <c r="C95" s="55"/>
      <c r="D95" s="55"/>
      <c r="E95" s="55"/>
    </row>
    <row r="97" spans="1:17">
      <c r="A97" s="136"/>
      <c r="B97" s="137">
        <v>651105</v>
      </c>
      <c r="C97" s="12">
        <v>651068</v>
      </c>
      <c r="D97" s="12">
        <v>178649.28391</v>
      </c>
      <c r="E97" s="12">
        <v>162483.87760000001</v>
      </c>
      <c r="F97" s="12">
        <v>134808.86686000001</v>
      </c>
      <c r="G97" s="12">
        <v>125265.32033</v>
      </c>
      <c r="H97" s="12"/>
      <c r="I97" s="12"/>
      <c r="J97" s="12">
        <v>43840.417050000004</v>
      </c>
      <c r="K97" s="12">
        <v>37218.557270000005</v>
      </c>
      <c r="L97" s="12"/>
      <c r="M97" s="12"/>
      <c r="N97" s="12"/>
      <c r="O97" s="12"/>
      <c r="P97" s="136"/>
      <c r="Q97" s="12"/>
    </row>
    <row r="98" spans="1:17">
      <c r="A98" s="136"/>
      <c r="B98" s="137">
        <f t="shared" ref="B98:G98" si="20">B91-B97</f>
        <v>6268.5999999999767</v>
      </c>
      <c r="C98" s="137">
        <f t="shared" si="20"/>
        <v>508799.70000000019</v>
      </c>
      <c r="D98" s="137">
        <f t="shared" si="20"/>
        <v>374841.60175999999</v>
      </c>
      <c r="E98" s="137">
        <f t="shared" si="20"/>
        <v>342439.22791000007</v>
      </c>
      <c r="F98" s="137">
        <f t="shared" si="20"/>
        <v>309482.10903543734</v>
      </c>
      <c r="G98" s="137">
        <f t="shared" si="20"/>
        <v>277983.26565406541</v>
      </c>
      <c r="H98" s="12"/>
      <c r="I98" s="12"/>
      <c r="J98" s="137">
        <f>J91-J97</f>
        <v>54382.072724562589</v>
      </c>
      <c r="K98" s="137">
        <f>K91-K97</f>
        <v>53478.54225593459</v>
      </c>
      <c r="L98" s="12"/>
      <c r="M98" s="12"/>
      <c r="N98" s="12"/>
      <c r="O98" s="12"/>
      <c r="P98" s="136"/>
      <c r="Q98" s="12"/>
    </row>
    <row r="99" spans="1:17">
      <c r="A99" s="136"/>
      <c r="B99" s="137"/>
      <c r="C99" s="12"/>
      <c r="D99" s="12"/>
      <c r="E99" s="138"/>
      <c r="F99" s="12"/>
      <c r="G99" s="12"/>
      <c r="H99" s="12"/>
      <c r="I99" s="12"/>
      <c r="J99" s="12"/>
      <c r="K99" s="137"/>
      <c r="L99" s="12"/>
      <c r="M99" s="12"/>
      <c r="N99" s="12"/>
      <c r="O99" s="12"/>
      <c r="P99" s="136"/>
      <c r="Q99" s="12"/>
    </row>
    <row r="100" spans="1:17">
      <c r="A100" s="136"/>
      <c r="B100" s="137"/>
      <c r="C100" s="12"/>
      <c r="D100" s="12"/>
      <c r="E100" s="12"/>
      <c r="F100" s="12"/>
      <c r="G100" s="12"/>
      <c r="H100" s="12"/>
      <c r="I100" s="12"/>
      <c r="J100" s="12"/>
      <c r="K100" s="12"/>
      <c r="L100" s="12"/>
      <c r="M100" s="12"/>
      <c r="N100" s="12"/>
      <c r="O100" s="12"/>
      <c r="P100" s="136"/>
      <c r="Q100" s="12"/>
    </row>
    <row r="101" spans="1:17">
      <c r="A101" s="136"/>
      <c r="B101" s="137"/>
      <c r="C101" s="12"/>
      <c r="D101" s="12"/>
      <c r="E101" s="12"/>
      <c r="F101" s="12"/>
      <c r="G101" s="12"/>
      <c r="H101" s="12"/>
      <c r="I101" s="12"/>
      <c r="J101" s="12"/>
      <c r="K101" s="12"/>
      <c r="L101" s="12"/>
      <c r="M101" s="12"/>
      <c r="N101" s="12"/>
      <c r="O101" s="12"/>
      <c r="P101" s="136"/>
      <c r="Q101" s="12"/>
    </row>
    <row r="102" spans="1:17">
      <c r="A102" s="136"/>
      <c r="B102" s="137"/>
      <c r="C102" s="12"/>
      <c r="D102" s="139"/>
      <c r="E102" s="12"/>
      <c r="F102" s="12"/>
      <c r="G102" s="12"/>
      <c r="H102" s="12"/>
      <c r="I102" s="12"/>
      <c r="J102" s="12"/>
      <c r="K102" s="12"/>
      <c r="L102" s="12"/>
      <c r="M102" s="12"/>
      <c r="N102" s="12"/>
      <c r="O102" s="12"/>
      <c r="P102" s="136"/>
      <c r="Q102" s="12"/>
    </row>
    <row r="103" spans="1:17">
      <c r="A103" s="136"/>
      <c r="B103" s="137"/>
      <c r="C103" s="12"/>
      <c r="D103" s="12"/>
      <c r="E103" s="12"/>
      <c r="F103" s="12"/>
      <c r="G103" s="12"/>
      <c r="H103" s="12"/>
      <c r="I103" s="12"/>
      <c r="J103" s="12"/>
      <c r="K103" s="12"/>
      <c r="L103" s="12"/>
      <c r="M103" s="12"/>
      <c r="N103" s="12"/>
      <c r="O103" s="12"/>
      <c r="P103" s="136"/>
      <c r="Q103" s="12"/>
    </row>
    <row r="104" spans="1:17">
      <c r="A104" s="136"/>
      <c r="B104" s="137"/>
      <c r="C104" s="12"/>
      <c r="D104" s="12"/>
      <c r="E104" s="12"/>
      <c r="F104" s="12"/>
      <c r="G104" s="12"/>
      <c r="H104" s="12"/>
      <c r="I104" s="12"/>
      <c r="J104" s="12"/>
      <c r="K104" s="12"/>
      <c r="L104" s="12"/>
      <c r="M104" s="12"/>
      <c r="N104" s="12"/>
      <c r="O104" s="12"/>
      <c r="P104" s="136"/>
      <c r="Q104" s="12"/>
    </row>
    <row r="105" spans="1:17">
      <c r="A105" s="136"/>
      <c r="B105" s="137"/>
      <c r="C105" s="12"/>
      <c r="D105" s="12"/>
      <c r="E105" s="12"/>
      <c r="F105" s="12"/>
      <c r="G105" s="12"/>
      <c r="H105" s="12"/>
      <c r="I105" s="12"/>
      <c r="J105" s="12"/>
      <c r="K105" s="12"/>
      <c r="L105" s="12"/>
      <c r="M105" s="12"/>
      <c r="N105" s="12"/>
      <c r="O105" s="12"/>
      <c r="P105" s="136"/>
      <c r="Q105" s="12"/>
    </row>
    <row r="106" spans="1:17">
      <c r="A106" s="136"/>
      <c r="B106" s="137"/>
      <c r="C106" s="12"/>
      <c r="D106" s="12"/>
      <c r="E106" s="12"/>
      <c r="F106" s="12"/>
      <c r="G106" s="12"/>
      <c r="H106" s="12"/>
      <c r="I106" s="140"/>
      <c r="J106" s="140"/>
      <c r="K106" s="140"/>
      <c r="L106" s="140"/>
      <c r="M106" s="140"/>
      <c r="N106" s="12"/>
      <c r="O106" s="12"/>
      <c r="P106" s="136"/>
      <c r="Q106" s="12"/>
    </row>
  </sheetData>
  <mergeCells count="183">
    <mergeCell ref="M9:M10"/>
    <mergeCell ref="U12:U13"/>
    <mergeCell ref="M11:M13"/>
    <mergeCell ref="N11:N13"/>
    <mergeCell ref="A17:A18"/>
    <mergeCell ref="B17:B18"/>
    <mergeCell ref="C17:C18"/>
    <mergeCell ref="D17:D18"/>
    <mergeCell ref="E17:E18"/>
    <mergeCell ref="B9:B10"/>
    <mergeCell ref="Q12:Q13"/>
    <mergeCell ref="S12:S13"/>
    <mergeCell ref="U17:U18"/>
    <mergeCell ref="P12:P13"/>
    <mergeCell ref="A9:A13"/>
    <mergeCell ref="B11:B13"/>
    <mergeCell ref="C9:C13"/>
    <mergeCell ref="D11:D13"/>
    <mergeCell ref="E9:E13"/>
    <mergeCell ref="F11:F13"/>
    <mergeCell ref="M17:M18"/>
    <mergeCell ref="N17:N18"/>
    <mergeCell ref="K9:K13"/>
    <mergeCell ref="T17:T18"/>
    <mergeCell ref="O17:O18"/>
    <mergeCell ref="Q17:Q18"/>
    <mergeCell ref="R17:R18"/>
    <mergeCell ref="S17:S18"/>
    <mergeCell ref="A45:A46"/>
    <mergeCell ref="B45:B46"/>
    <mergeCell ref="S42:S43"/>
    <mergeCell ref="P32:P33"/>
    <mergeCell ref="O42:O43"/>
    <mergeCell ref="P42:P43"/>
    <mergeCell ref="M32:M33"/>
    <mergeCell ref="Q32:Q33"/>
    <mergeCell ref="R32:R33"/>
    <mergeCell ref="S32:S33"/>
    <mergeCell ref="R42:R43"/>
    <mergeCell ref="T77:T78"/>
    <mergeCell ref="U4:U6"/>
    <mergeCell ref="U45:U46"/>
    <mergeCell ref="U73:U74"/>
    <mergeCell ref="T4:T6"/>
    <mergeCell ref="G32:G33"/>
    <mergeCell ref="T62:T64"/>
    <mergeCell ref="U42:U43"/>
    <mergeCell ref="Q42:Q43"/>
    <mergeCell ref="T42:T43"/>
    <mergeCell ref="O32:O33"/>
    <mergeCell ref="L42:L43"/>
    <mergeCell ref="L45:L46"/>
    <mergeCell ref="H42:H43"/>
    <mergeCell ref="G45:G46"/>
    <mergeCell ref="K45:K46"/>
    <mergeCell ref="H45:H46"/>
    <mergeCell ref="I42:I43"/>
    <mergeCell ref="L32:L33"/>
    <mergeCell ref="J9:J10"/>
    <mergeCell ref="L17:L18"/>
    <mergeCell ref="A22:U22"/>
    <mergeCell ref="D9:D10"/>
    <mergeCell ref="O11:O13"/>
    <mergeCell ref="U77:U78"/>
    <mergeCell ref="F9:F10"/>
    <mergeCell ref="A7:U7"/>
    <mergeCell ref="O45:O46"/>
    <mergeCell ref="U62:U64"/>
    <mergeCell ref="H32:H33"/>
    <mergeCell ref="I32:I33"/>
    <mergeCell ref="I45:I46"/>
    <mergeCell ref="J45:J46"/>
    <mergeCell ref="O9:O10"/>
    <mergeCell ref="O62:O64"/>
    <mergeCell ref="U32:U33"/>
    <mergeCell ref="S62:S64"/>
    <mergeCell ref="R45:R46"/>
    <mergeCell ref="R62:R64"/>
    <mergeCell ref="A32:A33"/>
    <mergeCell ref="B32:B33"/>
    <mergeCell ref="C32:C33"/>
    <mergeCell ref="D32:D33"/>
    <mergeCell ref="E32:E33"/>
    <mergeCell ref="A42:A43"/>
    <mergeCell ref="C45:C46"/>
    <mergeCell ref="D45:D46"/>
    <mergeCell ref="E45:E46"/>
    <mergeCell ref="F77:F78"/>
    <mergeCell ref="N32:N33"/>
    <mergeCell ref="M42:M43"/>
    <mergeCell ref="N9:N10"/>
    <mergeCell ref="N62:N64"/>
    <mergeCell ref="N73:N74"/>
    <mergeCell ref="N77:N78"/>
    <mergeCell ref="N42:N43"/>
    <mergeCell ref="A54:U54"/>
    <mergeCell ref="S45:S46"/>
    <mergeCell ref="N45:N46"/>
    <mergeCell ref="Q62:Q64"/>
    <mergeCell ref="Q73:Q74"/>
    <mergeCell ref="Q77:Q78"/>
    <mergeCell ref="P62:P64"/>
    <mergeCell ref="P45:P46"/>
    <mergeCell ref="P73:P74"/>
    <mergeCell ref="Q45:Q46"/>
    <mergeCell ref="P77:P78"/>
    <mergeCell ref="O73:O74"/>
    <mergeCell ref="R73:R74"/>
    <mergeCell ref="R77:R78"/>
    <mergeCell ref="S73:S74"/>
    <mergeCell ref="S77:S78"/>
    <mergeCell ref="M77:M78"/>
    <mergeCell ref="T73:T74"/>
    <mergeCell ref="A88:U88"/>
    <mergeCell ref="U47:U49"/>
    <mergeCell ref="U67:U68"/>
    <mergeCell ref="F32:F33"/>
    <mergeCell ref="D73:D74"/>
    <mergeCell ref="E42:E43"/>
    <mergeCell ref="F62:F64"/>
    <mergeCell ref="B73:B74"/>
    <mergeCell ref="I62:I64"/>
    <mergeCell ref="C73:C74"/>
    <mergeCell ref="G62:G64"/>
    <mergeCell ref="J73:J74"/>
    <mergeCell ref="D77:D78"/>
    <mergeCell ref="G77:G78"/>
    <mergeCell ref="G73:G74"/>
    <mergeCell ref="H73:H74"/>
    <mergeCell ref="E77:E78"/>
    <mergeCell ref="D42:D43"/>
    <mergeCell ref="M45:M46"/>
    <mergeCell ref="J77:J78"/>
    <mergeCell ref="B77:B78"/>
    <mergeCell ref="D62:D64"/>
    <mergeCell ref="T45:T46"/>
    <mergeCell ref="C4:C6"/>
    <mergeCell ref="L62:L64"/>
    <mergeCell ref="F73:F74"/>
    <mergeCell ref="I73:I74"/>
    <mergeCell ref="F45:F46"/>
    <mergeCell ref="J11:J13"/>
    <mergeCell ref="E62:E64"/>
    <mergeCell ref="H62:H64"/>
    <mergeCell ref="E73:E74"/>
    <mergeCell ref="L73:L74"/>
    <mergeCell ref="M62:M64"/>
    <mergeCell ref="M73:M74"/>
    <mergeCell ref="K73:K74"/>
    <mergeCell ref="T32:T33"/>
    <mergeCell ref="R12:R13"/>
    <mergeCell ref="H9:H10"/>
    <mergeCell ref="I9:I10"/>
    <mergeCell ref="G9:G13"/>
    <mergeCell ref="H11:H13"/>
    <mergeCell ref="I11:I13"/>
    <mergeCell ref="T12:T13"/>
    <mergeCell ref="P17:P18"/>
    <mergeCell ref="L9:L13"/>
    <mergeCell ref="O77:O78"/>
    <mergeCell ref="A2:S2"/>
    <mergeCell ref="A3:S3"/>
    <mergeCell ref="F4:O4"/>
    <mergeCell ref="F5:G5"/>
    <mergeCell ref="H5:I5"/>
    <mergeCell ref="J5:K5"/>
    <mergeCell ref="L5:M5"/>
    <mergeCell ref="N5:O5"/>
    <mergeCell ref="P4:P6"/>
    <mergeCell ref="Q4:Q6"/>
    <mergeCell ref="A4:A6"/>
    <mergeCell ref="S4:S6"/>
    <mergeCell ref="R4:R6"/>
    <mergeCell ref="D4:E5"/>
    <mergeCell ref="C77:C78"/>
    <mergeCell ref="A62:A64"/>
    <mergeCell ref="A73:A74"/>
    <mergeCell ref="A77:A78"/>
    <mergeCell ref="B4:B6"/>
    <mergeCell ref="I77:I78"/>
    <mergeCell ref="L77:L78"/>
    <mergeCell ref="H77:H78"/>
    <mergeCell ref="K77:K78"/>
  </mergeCells>
  <pageMargins left="0.19685039370078741" right="0.19685039370078741" top="0.59055118110236227" bottom="0.19685039370078741" header="0.19685039370078741" footer="0.19685039370078741"/>
  <pageSetup paperSize="9" scale="40" orientation="landscape" r:id="rId1"/>
  <headerFooter differentFirst="1">
    <oddHeader>&amp;C&amp;P</oddHeader>
  </headerFooter>
  <rowBreaks count="1" manualBreakCount="1">
    <brk id="8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Лист1!Print_Titles</vt:lpstr>
      <vt:lpstr>Лист1!Область_печати</vt:lpstr>
    </vt:vector>
  </TitlesOfParts>
  <Company>Агентство по занятости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Пестова</dc:creator>
  <cp:lastModifiedBy>Жеребчук Ираида Максимовна</cp:lastModifiedBy>
  <cp:lastPrinted>2020-07-22T07:20:38Z</cp:lastPrinted>
  <dcterms:created xsi:type="dcterms:W3CDTF">2009-07-16T11:25:56Z</dcterms:created>
  <dcterms:modified xsi:type="dcterms:W3CDTF">2020-07-23T07:28:56Z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1049-11.2.0.9127</vt:lpwstr>
  </property>
</Properties>
</file>