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540" windowWidth="12960" windowHeight="5775"/>
  </bookViews>
  <sheets>
    <sheet name="Лист1" sheetId="1" r:id="rId1"/>
  </sheets>
  <definedNames>
    <definedName name="Print_Titles" localSheetId="0">Лист1!$4:$6</definedName>
    <definedName name="_xlnm.Print_Titles" localSheetId="0">Лист1!$4:$6</definedName>
    <definedName name="_xlnm.Print_Area" localSheetId="0">Лист1!$A$1:$U$88</definedName>
  </definedNames>
  <calcPr calcId="125725"/>
</workbook>
</file>

<file path=xl/calcChain.xml><?xml version="1.0" encoding="utf-8"?>
<calcChain xmlns="http://schemas.openxmlformats.org/spreadsheetml/2006/main">
  <c r="T37" i="1"/>
  <c r="E12" l="1"/>
  <c r="D12"/>
  <c r="J16" l="1"/>
  <c r="J34"/>
  <c r="K34"/>
  <c r="T78" l="1"/>
  <c r="D27" l="1"/>
  <c r="D24"/>
  <c r="E84" l="1"/>
  <c r="E85" s="1"/>
  <c r="D84"/>
  <c r="D85" s="1"/>
  <c r="O82"/>
  <c r="N82"/>
  <c r="M82"/>
  <c r="L82"/>
  <c r="K82"/>
  <c r="J82"/>
  <c r="I82"/>
  <c r="H82"/>
  <c r="G82"/>
  <c r="F82"/>
  <c r="E57"/>
  <c r="D57"/>
  <c r="E56"/>
  <c r="D56"/>
  <c r="E53"/>
  <c r="D53"/>
  <c r="E41"/>
  <c r="D41"/>
  <c r="E40"/>
  <c r="D40"/>
  <c r="E39"/>
  <c r="D39"/>
  <c r="E38"/>
  <c r="D38"/>
  <c r="E36"/>
  <c r="D36"/>
  <c r="E35"/>
  <c r="D35"/>
  <c r="E33"/>
  <c r="D33"/>
  <c r="E32"/>
  <c r="D32"/>
  <c r="E31"/>
  <c r="D31"/>
  <c r="E30"/>
  <c r="D30"/>
  <c r="E29"/>
  <c r="D29"/>
  <c r="E28"/>
  <c r="D28"/>
  <c r="E27"/>
  <c r="E24"/>
  <c r="E23"/>
  <c r="D23"/>
  <c r="E22"/>
  <c r="D22"/>
  <c r="E21"/>
  <c r="D21"/>
  <c r="E20"/>
  <c r="D20"/>
  <c r="E19"/>
  <c r="D19"/>
  <c r="E18"/>
  <c r="D18"/>
  <c r="E17"/>
  <c r="D17"/>
  <c r="O10"/>
  <c r="N10"/>
  <c r="M10"/>
  <c r="L10"/>
  <c r="K10"/>
  <c r="J10"/>
  <c r="I10"/>
  <c r="H10"/>
  <c r="G10"/>
  <c r="F10"/>
  <c r="E10"/>
  <c r="D10"/>
  <c r="D82" l="1"/>
  <c r="E82"/>
  <c r="C10"/>
  <c r="B10"/>
  <c r="C37"/>
  <c r="B34"/>
  <c r="C34"/>
  <c r="B16" l="1"/>
  <c r="T58"/>
  <c r="T46" l="1"/>
  <c r="T44"/>
  <c r="T16" l="1"/>
  <c r="T15"/>
  <c r="T13" l="1"/>
  <c r="T8"/>
  <c r="I37" l="1"/>
  <c r="T54" l="1"/>
  <c r="B37" l="1"/>
  <c r="T57" l="1"/>
  <c r="T56"/>
  <c r="T31" l="1"/>
  <c r="T27" l="1"/>
  <c r="T77" l="1"/>
  <c r="T67" l="1"/>
  <c r="T55"/>
  <c r="T23" l="1"/>
  <c r="T40" l="1"/>
  <c r="O16"/>
  <c r="F37"/>
  <c r="G37"/>
  <c r="J47"/>
  <c r="J44" s="1"/>
  <c r="K47"/>
  <c r="F16"/>
  <c r="B47"/>
  <c r="B46" s="1"/>
  <c r="K46" l="1"/>
  <c r="K44"/>
  <c r="B42"/>
  <c r="B44"/>
  <c r="K16" l="1"/>
  <c r="C85" l="1"/>
  <c r="L16" l="1"/>
  <c r="M16"/>
  <c r="N16"/>
  <c r="T53" l="1"/>
  <c r="G16" l="1"/>
  <c r="H16"/>
  <c r="D16" s="1"/>
  <c r="I16"/>
  <c r="T17"/>
  <c r="T18"/>
  <c r="T19"/>
  <c r="T20"/>
  <c r="T21"/>
  <c r="T22"/>
  <c r="T24"/>
  <c r="T28"/>
  <c r="T29"/>
  <c r="C16"/>
  <c r="C15" s="1"/>
  <c r="T30"/>
  <c r="T32"/>
  <c r="T33"/>
  <c r="F34"/>
  <c r="G34"/>
  <c r="H34"/>
  <c r="I34"/>
  <c r="L34"/>
  <c r="M34"/>
  <c r="N34"/>
  <c r="O34"/>
  <c r="T34"/>
  <c r="T35"/>
  <c r="T36"/>
  <c r="H37"/>
  <c r="J37"/>
  <c r="K37"/>
  <c r="L37"/>
  <c r="M37"/>
  <c r="N37"/>
  <c r="O37"/>
  <c r="T38"/>
  <c r="T39"/>
  <c r="T41"/>
  <c r="C47"/>
  <c r="C44" s="1"/>
  <c r="C80" s="1"/>
  <c r="F47"/>
  <c r="G47"/>
  <c r="H47"/>
  <c r="I47"/>
  <c r="J46"/>
  <c r="L47"/>
  <c r="M47"/>
  <c r="N47"/>
  <c r="O47"/>
  <c r="T47"/>
  <c r="T49"/>
  <c r="T50"/>
  <c r="T70"/>
  <c r="T71"/>
  <c r="T72"/>
  <c r="T74"/>
  <c r="T82"/>
  <c r="B85"/>
  <c r="B82" s="1"/>
  <c r="C82"/>
  <c r="F85"/>
  <c r="G85"/>
  <c r="H85"/>
  <c r="I85"/>
  <c r="J85"/>
  <c r="K85"/>
  <c r="J15" l="1"/>
  <c r="J42" s="1"/>
  <c r="L44"/>
  <c r="L80" s="1"/>
  <c r="E47"/>
  <c r="G44"/>
  <c r="D37"/>
  <c r="O44"/>
  <c r="O80" s="1"/>
  <c r="D47"/>
  <c r="F44"/>
  <c r="N46"/>
  <c r="N44"/>
  <c r="I46"/>
  <c r="I44"/>
  <c r="I80" s="1"/>
  <c r="K15"/>
  <c r="K42" s="1"/>
  <c r="E37"/>
  <c r="E34"/>
  <c r="M46"/>
  <c r="M44"/>
  <c r="H44"/>
  <c r="H80" s="1"/>
  <c r="F15"/>
  <c r="F42" s="1"/>
  <c r="D34"/>
  <c r="M15"/>
  <c r="L15"/>
  <c r="L42" s="1"/>
  <c r="I15"/>
  <c r="I42" s="1"/>
  <c r="N15"/>
  <c r="N42" s="1"/>
  <c r="O15"/>
  <c r="O42" s="1"/>
  <c r="H15"/>
  <c r="H42" s="1"/>
  <c r="G15"/>
  <c r="G42" s="1"/>
  <c r="C13"/>
  <c r="C8" s="1"/>
  <c r="E16"/>
  <c r="G46"/>
  <c r="F46"/>
  <c r="K80"/>
  <c r="N80"/>
  <c r="J80"/>
  <c r="M80"/>
  <c r="H46"/>
  <c r="L46"/>
  <c r="C42"/>
  <c r="B15"/>
  <c r="B13" s="1"/>
  <c r="B8" s="1"/>
  <c r="O46"/>
  <c r="C46"/>
  <c r="J13" l="1"/>
  <c r="J8" s="1"/>
  <c r="J86" s="1"/>
  <c r="E44"/>
  <c r="D46"/>
  <c r="E46"/>
  <c r="D42"/>
  <c r="D44"/>
  <c r="I13"/>
  <c r="I8" s="1"/>
  <c r="I86" s="1"/>
  <c r="M13"/>
  <c r="M8" s="1"/>
  <c r="M86" s="1"/>
  <c r="M42"/>
  <c r="E42" s="1"/>
  <c r="D15"/>
  <c r="E15"/>
  <c r="F13"/>
  <c r="F8" s="1"/>
  <c r="G80"/>
  <c r="E80" s="1"/>
  <c r="G13"/>
  <c r="G8" s="1"/>
  <c r="F80"/>
  <c r="D80" s="1"/>
  <c r="L13"/>
  <c r="L8" s="1"/>
  <c r="H13"/>
  <c r="H8" s="1"/>
  <c r="O13"/>
  <c r="O8" s="1"/>
  <c r="N13"/>
  <c r="N8" s="1"/>
  <c r="K13"/>
  <c r="K8" s="1"/>
  <c r="B80"/>
  <c r="C86"/>
  <c r="B86"/>
  <c r="K86" l="1"/>
  <c r="L86"/>
  <c r="N86"/>
  <c r="G86"/>
  <c r="O86"/>
  <c r="E13"/>
  <c r="E8" s="1"/>
  <c r="E86" s="1"/>
  <c r="D13"/>
  <c r="D8" l="1"/>
  <c r="D86" s="1"/>
  <c r="F86"/>
  <c r="H86"/>
</calcChain>
</file>

<file path=xl/sharedStrings.xml><?xml version="1.0" encoding="utf-8"?>
<sst xmlns="http://schemas.openxmlformats.org/spreadsheetml/2006/main" count="303" uniqueCount="212">
  <si>
    <t>тыс. руб.</t>
  </si>
  <si>
    <t>Наименование целей, задач, основных мероприятий, подпрограмм, мероприятий государственной программы</t>
  </si>
  <si>
    <t>Всего по всем источникам финансирования государственной программы</t>
  </si>
  <si>
    <t>в том числе</t>
  </si>
  <si>
    <t xml:space="preserve">Наименование показателей, ед. измерения </t>
  </si>
  <si>
    <t>Примечание (краткая информация об исполнении либо о причинах неисполнения)</t>
  </si>
  <si>
    <t>федеральный бюджет (средства поступающие в бюджет Астраханской области)</t>
  </si>
  <si>
    <t>федеральный бюджет (средства не поступающие в бюджет Астраханской области)</t>
  </si>
  <si>
    <t xml:space="preserve"> бюджет Астраханской области</t>
  </si>
  <si>
    <t>местные бюджеты</t>
  </si>
  <si>
    <t>внебюджетные источники</t>
  </si>
  <si>
    <t>получено</t>
  </si>
  <si>
    <t>освоено</t>
  </si>
  <si>
    <t>Цель. Содействие в трудоустройстве гражданам, ищущим работу, и обеспечение государственных гарантий в области содействия занятости населения</t>
  </si>
  <si>
    <t>х</t>
  </si>
  <si>
    <t>x</t>
  </si>
  <si>
    <t xml:space="preserve">Подпрограмма  1. «Активная политика занятости населения и социальная поддержка безработных граждан» </t>
  </si>
  <si>
    <t>Цель подпрограммы. Сдерживание напряженности на рынке труда</t>
  </si>
  <si>
    <t>Задача 1. Содействие гражданам в трудоустройстве на постоянные и временные рабочие места</t>
  </si>
  <si>
    <t>Уровень трудоустройства, %</t>
  </si>
  <si>
    <t>1.1 . Содействие гражданам в поиске подходящей работы, а работодателям - в подборе необходимых работников</t>
  </si>
  <si>
    <t>Доля граждан, получивших услугу по содействию в поиске подходящей работы, в общем числе обратившихся за данной услугой, %</t>
  </si>
  <si>
    <t>1.2. Организация ярмарок вакансий и учебных рабочих мест</t>
  </si>
  <si>
    <t>Количество проведенных ярмарок, ед.</t>
  </si>
  <si>
    <t>1.3. Информирование населения и работодателей о положении на рынке труда в Астраханской области</t>
  </si>
  <si>
    <t>Количество информационных материалов, ед.</t>
  </si>
  <si>
    <t>1.4. Организация проведения оплачиваемых общественных работ</t>
  </si>
  <si>
    <t>Количество граждан, принявших участие в общественных работах, чел.</t>
  </si>
  <si>
    <t>1.5. Организация временного трудоустройства безработных граждан, испытывающих трудности в поиске работы</t>
  </si>
  <si>
    <t>Количество трудоустроенных граждан, чел.</t>
  </si>
  <si>
    <t>1.6. Организация временного трудоустройства несовершеннолетних граждан в возрасте от 14 до 18 лет в свободное от учебы время</t>
  </si>
  <si>
    <t>Количество трудоустроенных несовершеннолетних граждан, чел.</t>
  </si>
  <si>
    <t>1.7. Социальная адаптация безработных граждан на рынке труда, в том числе психологическая поддержка</t>
  </si>
  <si>
    <t>Количество безработных граждан, получивших услугу по социальной адаптации, чел.</t>
  </si>
  <si>
    <t>Количество безработных граждан, организовавших самозанятость, чел.</t>
  </si>
  <si>
    <t>1.10. Организация стажировок выпускников образовательных организаций</t>
  </si>
  <si>
    <t>1.11. 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</t>
  </si>
  <si>
    <t>Количество безработных граждан и членов их семей, переехавших и переселившихся в другую местность с целью трудоустройства, чел.</t>
  </si>
  <si>
    <t>Количество граждан, приступивших к обучению, чел.</t>
  </si>
  <si>
    <t>1.14. Организация профессиональной ориентации граждан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</t>
  </si>
  <si>
    <t>Количество граждан, получивших услугу, чел.</t>
  </si>
  <si>
    <t>1.15. Услуги банка по мероприятиям активной политики занятости</t>
  </si>
  <si>
    <t>Охват участников мероприятий активной политики занятости, получающих материальную поддержку, услугами банка, %</t>
  </si>
  <si>
    <t>Задача 2. Укрепление материально-технической базы центров занятости</t>
  </si>
  <si>
    <t>Оснащенность центров занятости в соответствии с требованиями регламентов по оказанию государственных услуг, %</t>
  </si>
  <si>
    <t>2.1. Создание условий в центрах занятости для оказания государственных услуг (оснащение, оборудование, проведение ремонтных работ в соответствии с требованиями административных регламентов оказания государственных услуг)</t>
  </si>
  <si>
    <t>Оснащенность центров занятости в соответствии с требованиями пожарной, антитеррористической безопасности и доступности государственных услуг, %</t>
  </si>
  <si>
    <t>2.2. Обеспечение доступной среды для маломобильных групп населения и граждан с ограниченными возможностями</t>
  </si>
  <si>
    <t>Оснащенность центров занятости в соответствии с  требованиями к оказанию услуг маломобильным группам населения и гражданам с ограниченными возможностями (доступная среда), %</t>
  </si>
  <si>
    <t>Задача 3. Обеспечение социальной поддержки безработных граждан</t>
  </si>
  <si>
    <t xml:space="preserve">Количество получателей пособий по безработице, чел. </t>
  </si>
  <si>
    <t>3.2.Оформление безработным гражданам пенсий досрочно</t>
  </si>
  <si>
    <t>Количество граждан, направленных на пенсию досрочно, чел.</t>
  </si>
  <si>
    <t>Количество получателей пособий и стипендий, чел.</t>
  </si>
  <si>
    <t>Уровень трудоустройства инвалидов, %</t>
  </si>
  <si>
    <t>Цель подпрограммы. Содействие занятости инвалидов и создание условий для повышения эффективности профессиональной реабилитации и уровня трудоустройства молодых инвалидов</t>
  </si>
  <si>
    <t>Напряженность на рынке труда граждан с ограниченными возможностями, чел. на 1 вак.</t>
  </si>
  <si>
    <t>1.1. Проведение социологических опросов в целях выявления потребности инвалидов в трудоустройстве и обучении</t>
  </si>
  <si>
    <t>Доля опрошенных инвалидов в общей численности инвалидов, обратившихся в органы службы занятости, %</t>
  </si>
  <si>
    <t>1.2. Содействие трудоустройству инвалидов на квотируемые рабочие места</t>
  </si>
  <si>
    <t xml:space="preserve">Доля инвалидов, трудоустроенных на вакансии, заявленные работодателями в счет квот, от общего числа инвалидов, обратившихся в службу занятости, % </t>
  </si>
  <si>
    <t>1.3. Взаимодействие с Общественной палатой Астраханской области, объединениями работодателей, обществами инвалидов</t>
  </si>
  <si>
    <t>Доля проведенных встреч по вопросам трудовой занятости инвалидов от числа необходимых, %</t>
  </si>
  <si>
    <t>1.4. Взаимодействие с федеральным казенным учреждением «Главное бюро медико-социальной экспертизы по Астраханской области» с целью выявления инвалидов, нуждающихся в трудоустройстве</t>
  </si>
  <si>
    <t>Доля опрошенных инвалидов от числа инвалидов, получивших индивидуальную программу реабилитации в текущем периоде, %</t>
  </si>
  <si>
    <t>1.5. Организация сопровождаемого содействия занятости инвалидов с учетом рекомендуемых в индивидуальной программе реабилитации или абилитации показанных (противопоказанных) видов трудовой деятельности</t>
  </si>
  <si>
    <t>Доля инвалидов, которым организовано сопровождение при трудоустройстве, в числе инвалидов, которым показано сопровождение, согласно индивидуальной программе реабилитации или абилитации инвалида и обратившихся в службу занятости в поиске работы, %</t>
  </si>
  <si>
    <t>1.6. Организация профессионального обучения и дополнительного профессионального образования инвалидов (в том числе молодых), являющихся безработными</t>
  </si>
  <si>
    <t>Количество инвалидов, приступивших к обучению, чел.</t>
  </si>
  <si>
    <t>1.7. Осуществление информационного обеспечения в сфере сопровождаемого содействия занятости инвалидов</t>
  </si>
  <si>
    <t>Доля инвалидов, охваченных информированием о возможности сопровождения при трудоустройстве, в числе опрошенных инвалидов, нуждающихся в трудоустройстве, %</t>
  </si>
  <si>
    <t>1.8. Разработка и утверждение порядка осуществления деятельности по сопровождаемому содействию занятости инвалидов</t>
  </si>
  <si>
    <t>Количество утвержденных порядков, ед.</t>
  </si>
  <si>
    <t>Доля трудоустроенных инвалидов молодого возраста от числа молодых инвалидов, обратившихся за содействием в поиске работы в органы службы занятости, %</t>
  </si>
  <si>
    <t>2.1. Содействие молодым инвалидам в поиске работы</t>
  </si>
  <si>
    <t>2.3. Осуществление информационного взаимодействия с образовательными организациями высшего и профессионального образования на территории Астраханской области в целях выявления востребованности выпускников из числа инвалидов услуг по содействию в поиске работы</t>
  </si>
  <si>
    <t xml:space="preserve">2.4. Организация, совместно с региональной ассоциацией центров содействия трудоустройству выпускников и студентов организаций высшего и профессионального образования, информационно-методического сопровождения деятельности структурных подразделений образовательных организаций   по оказанию содействия в трудоустройстве выпускникам, из числа молодых инвалидов </t>
  </si>
  <si>
    <t xml:space="preserve">Доля выпускников  инвалидов, охваченных информационно-методическим сопровождением в целях содействия трудоустройству, % </t>
  </si>
  <si>
    <t>2.5. Размещение на информационных ресурсах образовательных организаций высшего  и профессионального образования информации об услугах службы занятости населения по содействию в трудоустройстве выпускников  из числа инвалидов</t>
  </si>
  <si>
    <t>2.6.Организация  проведения методических семинаров по обучению специалистов службы занятости населения практике профориентационной деятельности с учетом  особенностей психологического статуса инвалидов и их личностной позиции в отношении поиска работы и трудоустройства</t>
  </si>
  <si>
    <t>Количество проведенных семинаров, ед.</t>
  </si>
  <si>
    <t>Задача 3 Повышение конкурентоспособности  и профессиональной мобильности молодых инвалидов на региональном  рынке труда</t>
  </si>
  <si>
    <t>Доля молодых инвалидов, которым оказано содействие в профессиональном самоопределении с учетом рекомендуемых в индивидуальной программе реабилитации или абилитации показанных (противопоказанных) видов трудовой деятельности и потребностей рынка труда, в общем числе молодых инвалидов, обратившихся в центры занятости населения, %</t>
  </si>
  <si>
    <t>3.1. Организация профессиональной ориентации  молодых инвалидов, обратившихся в органы службы занятости населения</t>
  </si>
  <si>
    <t>Доля молодых инвалидов,  охваченных профориентационными мероприятиями от числа молодых инвалидов, обратившихся в органы службы занятости населения, %</t>
  </si>
  <si>
    <t xml:space="preserve">3.2. Предоставление услуг по социальной адаптации на рынке труда инвалидам выпускникам образовательных организаций, признанным в установленном порядке безработными  </t>
  </si>
  <si>
    <t>Доля  инвалидов выпускников, получивших услугу по социальной адаптации от выпускников инвалидов, признанных  в установленном порядке безработными, %</t>
  </si>
  <si>
    <t xml:space="preserve">3.3. Предоставление услуг по психологической поддержке инвалидам выпускникам образовательных организаций, признанным в установленном порядке безработными  </t>
  </si>
  <si>
    <t>Доля  инвалидов выпускников, получивших услугу по психологической поддержке, от выпускников инвалидов, признанных  в установленном порядке безработными, %</t>
  </si>
  <si>
    <t>3.4. Информационно - методическое сопровождение молодых инвалидов, получивших статус безработного, по вопросу организации собственного дела</t>
  </si>
  <si>
    <t xml:space="preserve">Доля молодых инвалидов, охваченных информационно - методическим сопровождением, от числа безработных молодых инвалидов, желающих организовать самозанятость, %  </t>
  </si>
  <si>
    <t>3.5. Организация специализированных ярмарок вакансий</t>
  </si>
  <si>
    <t>Количество проведенных ярмарок вакансий для инвалидов, ед.</t>
  </si>
  <si>
    <t>3.6. Реализация мероприятий по содействию трудоустройству незанятых участников региональных и национальных этапов чемпионата по профессиональному мастерству среди людей с инвалидностью «Абилимпикс»</t>
  </si>
  <si>
    <t>Доля граждан, получивших услуги в области содействия занятости населения, в общем числе обратившихся граждан, имеющих право на получение этих услуг, %</t>
  </si>
  <si>
    <t>Ведомственная целевая программа «Создание условий для обеспечения занятости населения Астраханской области»</t>
  </si>
  <si>
    <t>Мероприятие «Обеспечение деятельности агентства  по занятости населения Астраханской области и подведомственных ему учреждений»</t>
  </si>
  <si>
    <t>Итого по государственной программе, в том числе:</t>
  </si>
  <si>
    <t>капитальные вложения</t>
  </si>
  <si>
    <t>Объем финансирования согласно бюджетной росписи</t>
  </si>
  <si>
    <t>Значение за  период, предшествующий реализации государственной программы</t>
  </si>
  <si>
    <t>Планируемое значение на отчетный период</t>
  </si>
  <si>
    <t xml:space="preserve">Фактическое значение за отчетный период </t>
  </si>
  <si>
    <t>Задача 1. Повышение трудовой занятости инвалидов</t>
  </si>
  <si>
    <t>Итого по подпрограмме 2, в том числе:</t>
  </si>
  <si>
    <t>Итого по ВЦП</t>
  </si>
  <si>
    <t>3.5. Оплата услуг почтовой связи и банковских услуг по мероприятиям социальной поддержки безработных граждан</t>
  </si>
  <si>
    <t>Доля занятых инвалидов молодого возраста, нашедших работу в течение 6 месяцев после получения образования по образовательным программам высшего образования в предшествующем отчетному году периоде, %</t>
  </si>
  <si>
    <t>Доля занятых инвалидов молодого возраста, нашедших работу по прошествии 6 месяцев и более после получения образования по образовательным программам высшего образования в предшествующем отчетному году периоде, %</t>
  </si>
  <si>
    <t>Доля численности граждан, которым назначено пособие по безработице, в общей численности граждан, обратившихся за содействием в поиске подходящей работы, %</t>
  </si>
  <si>
    <t>Количество выпускников, прошедших стажировку, чел.</t>
  </si>
  <si>
    <t>1.10. Стимулирование создания работодателями рабочих мест для трудоустройства инвалидов сверх или помимо установленной квоты</t>
  </si>
  <si>
    <t>Количество трудоустроенных инвалидов на рабочие места сверх или помимо установленной квоты, чел.</t>
  </si>
  <si>
    <t>Доля трудоустроенных незанятых инвалидов от числа незанятых участников региональных и национальных этапов чемпионата по профессиональному мастерству среди людей с инвалидностью «Абилимпикс», из числа обратившихся в органы службы занятости, %</t>
  </si>
  <si>
    <t>Задача 2. Обеспечение качества и доступности  государственных услуг молодым инвалидам по сопровождению  при содействии занятости</t>
  </si>
  <si>
    <t>Количество трудоустроенных, чел.</t>
  </si>
  <si>
    <t xml:space="preserve">2.2 Организация мониторинга (анкетирования) потребности в трудоустройстве  незанятых молодых инвалидов, которым органами медико-социальной экспертизы рекомендовано трудоустройство </t>
  </si>
  <si>
    <t xml:space="preserve">Доля опрошенных инвалидов молодого возраста от инвалидов молодого возраста, в отношении которых получены выписки из индивидуальных программ реабилитации или абилитации инвалидов, % </t>
  </si>
  <si>
    <t>Уровень регистрируемой безработицы,%</t>
  </si>
  <si>
    <t>Доля выпускников-инвалидов, получивших услуги в области содействия занятости населения, в общем числе выпускников - инвалидов, нуждающихся в трудоустройстве и обратившихся в службу занятости населения, %</t>
  </si>
  <si>
    <t>Задача 3 государственной программы. Сдерживание напряженности на рынке труда</t>
  </si>
  <si>
    <t>1.13. Организация профессионального обучения и дополнительного профессионального образования женщин в период отпуска по уходу за ребенком до достижения им возраста трех лет, незанятых граждан,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</t>
  </si>
  <si>
    <t xml:space="preserve">Мероприятие носит заявительный характер. Средства местных бюджетов и работодателей привлекались на выплату заработной платы участникам мероприятия. </t>
  </si>
  <si>
    <t>Количество женщин и граждан пенсионного возраста, приступивших к обучению, чел.</t>
  </si>
  <si>
    <t xml:space="preserve">Во всех 12 центрах занятости населения  организовано осуществление переданного полномочия по осуществлению социальных выплат гражданам, признанным в установленном порядке безработными.  </t>
  </si>
  <si>
    <t>Доля занятых инвалидов молодого возраста, нашедших работу в течение 3 месяцев после получения образования по образовательным программам высшего образования в предшествующем отчетному году периоде, %</t>
  </si>
  <si>
    <t>Доля занятых инвалидов молодого возраста, нашедших работу в течение 3 месяцев после получения образования по образовательным программам среднего профессионального образования в предшествующем отчетному году периоде, %</t>
  </si>
  <si>
    <t>Задача 5 государственной программы. Проведение единой государственной политики и осуществление государственного управления в области содействия занятости населения Астраханской области</t>
  </si>
  <si>
    <t>Задача 4 государственной программы. Содействие занятости инвалидов и создание условий для повышения эффективности профессиональной реабилитации и уровня трудоустройства молодых инвалидов</t>
  </si>
  <si>
    <t>Относительное отклонение от планового значения</t>
  </si>
  <si>
    <t>Доля центров занятости, в которых организовано осуществление переданного полномочия по осуществлению социальных выплат гражданам, признанным в установленном порядке безработными, %</t>
  </si>
  <si>
    <t>Наличие  банка данных о выпускниках из числа инвалидов, имеющих риск нетрудоустройства, ед.</t>
  </si>
  <si>
    <t>1.9. Оборудование (оснащение) работодателями рабочих мест для стимулирования трудоустройства инвалидов</t>
  </si>
  <si>
    <t xml:space="preserve">Оснащенность центров занятости в соответствии с требованиями регламентов по оказанию государственных услуг  составила 80,0%.   </t>
  </si>
  <si>
    <t>1.12. Организация профессионального обучения и дополнительного профессионального образования безработных граждан, включая обучение в другой местности, в том числе освободившихся из мест лишения свободы и признанных в установленном порядке безработными гражданами</t>
  </si>
  <si>
    <t>Количество оборудованных (оснащенных) рабочих мест для трудоустройства инвалидов, ед.</t>
  </si>
  <si>
    <t>1,2-2,5</t>
  </si>
  <si>
    <t>Доля соискателей - получателей услуг центров занятости населения, в которых реализованы проекты по модернизации, удовлетворенных полученными услугами, %</t>
  </si>
  <si>
    <t>Доля работодателей – получателей услуг центров занятости населения, в которых реализованы проекты по модернизации, удовлетворенных полученными услугами, %</t>
  </si>
  <si>
    <t>2.1. Основное мероприятие по реализации регионального проекта «Содействие занятости (Астраханская область)» в рамках национального проекта «Демография» государственной программы «Содействие занятости населения Астраханской области»</t>
  </si>
  <si>
    <t>Количество центров занятости населения, в которых реализуются или реализованы проекты по модернизации (нарастающим итогом)</t>
  </si>
  <si>
    <t>1,2-2,0</t>
  </si>
  <si>
    <t>45,0-65,0</t>
  </si>
  <si>
    <t>60,0-70,0</t>
  </si>
  <si>
    <t>30,0-45,0</t>
  </si>
  <si>
    <t>35,0 - 45,0</t>
  </si>
  <si>
    <t>52,0-72,0</t>
  </si>
  <si>
    <t>22,0-27,0</t>
  </si>
  <si>
    <t>57,0-77,0</t>
  </si>
  <si>
    <t>27,0-37,0</t>
  </si>
  <si>
    <t>74,0-94,0</t>
  </si>
  <si>
    <t>44,0-64,0</t>
  </si>
  <si>
    <t xml:space="preserve">Социальные выплаты гражданам, признанным в установленном порядке безработными, осуществляются в полном объеме в  соответствии с постановлением  Правительства Российской Федерации от 15 ноября 2021 года  № 1940 «О размерах минимальной и максимальной величин пособия по безработице на 2022 год». </t>
  </si>
  <si>
    <t>Объем финансирования на текущий год, утвержденный законом о бюджете Астраханской области (в последней действующей редакции)</t>
  </si>
  <si>
    <t>Государственная программа  «Содействие занятости населения Астраханской области»</t>
  </si>
  <si>
    <t>Коэффициент напряженности, чел. на 1 вакансию</t>
  </si>
  <si>
    <t>1.9. Организация временного трудоустройства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</t>
  </si>
  <si>
    <t>Доля занятых инвалидов молодого возраста, нашедших работу по прошествии 6 месяцев и более после получения образования по образовательным программам среднего профессионального образования в предшествующем отчетному году периоде, %</t>
  </si>
  <si>
    <t xml:space="preserve">Мероприятие носит заявительный характер.  Средства местных бюджетов и работодателей привлекались на выплату заработной платы участникам мероприятия.  </t>
  </si>
  <si>
    <t>Отчет</t>
  </si>
  <si>
    <t xml:space="preserve">Мероприятие носит заявительный характер. Средства местных бюджетов и работодателей привлекались на выплату заработной платы участникам мероприятия.  </t>
  </si>
  <si>
    <t>Мероприятие носит заявительный характер. Средства  работодателей привлекались на выплату заработной платы участникам мероприятия. Достижение показателя планируется по итогам года.</t>
  </si>
  <si>
    <t>Мероприятие носит заявительный характер. Обращения выпускников образовательных организаций в основном отмечается во втором полугодии. Достижение показателя планируется по итогам года.</t>
  </si>
  <si>
    <t xml:space="preserve">Все участники  мероприятий активной политики занятости, получающие материальную поддержку,  воспользовались услугами банка. </t>
  </si>
  <si>
    <t xml:space="preserve">В целях приведения в соответствие с техническими требованиями проведены мероприятия по техническому обслуживанию и диагностике автомобилей , приобретение ГСМ, оплата за услуги по охране. ЦЗН провели мероприятия по пожарной безопасности. В целях пожарной безопасности проводились  работы по техническому обслуживанию и ремонту пожарной сигнализации, проверка работоспособности систем противопожарной защиты в 13 подведомственных учреждениях.
</t>
  </si>
  <si>
    <t>Мероприятие будет реализовано до конца 2022 года в рамках подпрограммы «Доступная среда» государственной программы «Социальная защита, поддержка и социальное обслуживание населения Астраханской области».</t>
  </si>
  <si>
    <t>3.1. Выплата пособий по безработице, в том числе материальной помощи в связи с истечением установленного периода выплаты пособия по безработице.</t>
  </si>
  <si>
    <t>3.4. Организация осуществления переданного полномочия по осуществлению социальных выплат гражданам, признанным в установленном порядке безработными.</t>
  </si>
  <si>
    <t>-</t>
  </si>
  <si>
    <t>Показатель оценивается по итогам года. Опрос инвалидов ведется в постоянном режиме, при условии наличия контактных данных и согласия респондента.</t>
  </si>
  <si>
    <t>Все необходимые встречи по вопросам трудовой занятости инвалидов проводятся в рабочем порядке.</t>
  </si>
  <si>
    <t>Все опрошенные инвалиды проинформированы о возможности сопровождения при трудоустройстве.</t>
  </si>
  <si>
    <t>Порядок осуществления деятельности по сопровождаемому содействию занятости инвалидов утвержден в 2017 году.</t>
  </si>
  <si>
    <t>Доля занятых инвалидов молодого возраста, нашедших работу в течение 6 месяцев после получения образования по образовательным программам среднего профессионального образования в предшествующем отчетному году периоде, %</t>
  </si>
  <si>
    <t>Банк данных сформирован,  обновляется по мере поступления информации о выпускниках.</t>
  </si>
  <si>
    <t>Образовательные организации высшего и профессионального образования охвачены информированием об услугах службы занятости населения.</t>
  </si>
  <si>
    <t xml:space="preserve">Услуги по профессиональной ориентации получили 100%  молодых инвалидов,  обратившихся в органы службы занятости населения. </t>
  </si>
  <si>
    <t xml:space="preserve">Все безработные молодые инвалиды, желающие организовать самозанятость, охвачены информационно - методическим сопровождением.  </t>
  </si>
  <si>
    <t>1.8. Cодействие началу осуществления предпринимательской деятельности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государственной регистрации в качестве индивидуального предпринимателя, государственной регистрации создаваемого юридического лица, государственной регистрации крестьянского (фермерского) хозяйства, постановке на учет физического лица в качестве налогоплательщика налога на профессиональный доход.</t>
  </si>
  <si>
    <t>Подпрограмма 2. Содействие в поиске работы незанятым инвалидам, нуждающимся в трудоустройстве, и сопровождение инвалидов молодого возраста при трудоустройстве».</t>
  </si>
  <si>
    <t>Все граждане, имеющие право на получение  услуг в области содействия занятости населения и обратившиеся в службу занятости, услуги получили.</t>
  </si>
  <si>
    <t xml:space="preserve">Задача 2 государственной программы.  Развитие инфраструктуры занятости и внедрение организационных и технологических инноваций с использованием цифровых и платформенных решений в целях поддержки уровня занятости населения </t>
  </si>
  <si>
    <t>Итого по подпрограмме 1, в том числе:</t>
  </si>
  <si>
    <t>Доля образовательных организаций высшего и профессионального образования, охваченных информированием об услугах службы занятости населения, %</t>
  </si>
  <si>
    <t>о реализации государственной программы «Содействие занятости населения Астраханской области» за  9 месяцев 2022 года</t>
  </si>
  <si>
    <t>Услуга носит заявительный характер. В рамках госпрограммы приступили к профессиональному обучению  34 женщин в период отпуска по уходу за ребенком до достижения им возраста трех лет.</t>
  </si>
  <si>
    <t>Получили  государственные услуги по профессиональной ориентации 17888 граждан. Финансовые средства, выделенные на данное мероприятие, используются на обеспечение качества оказанных  услуг.</t>
  </si>
  <si>
    <t>Услуга носит заявительный характер. В рамках данной подпрограммы приступили к профессиональному обучению 759  безработных граждан,  в том числе 16  освободившихся из мест лишения свободы и признанных в установленном порядке безработными.</t>
  </si>
  <si>
    <t xml:space="preserve"> Услуга носит заявительный характер. Оказано содействие в профессиональном самоопределении 87%  молодых инвалидов, обратившихся в службу занятости. </t>
  </si>
  <si>
    <t>Проведено 185 ярмарок вакансий и учебных рабочих мест. Достижение показателя планируется по итогам года.</t>
  </si>
  <si>
    <t>Мероприятие носит заявительный характер. 157 безработных граждан организовали собственное дело, оформив государственную регистрацию.</t>
  </si>
  <si>
    <t>Мероприятие носит заявительный характер. В отчетном периоде 4 инвалида трудоустроены на специально оборудованные рабочие места и 4 трудоустроен сверх квоты.</t>
  </si>
  <si>
    <t xml:space="preserve">За январь-сентябрь 2022 года за содействием в поиске работы в службу занятости обратился 425 инвалид, 171 из них - трудоустроены. </t>
  </si>
  <si>
    <t xml:space="preserve">За январь-сентябрь 2022 года за содействием в поиске работы в службу занятости обратился 425 инвалидов, 171 из них - трудоустроены. </t>
  </si>
  <si>
    <t xml:space="preserve"> На квотируемые места трудоустроено 90 инвалида из 425 обратившегося.     </t>
  </si>
  <si>
    <t xml:space="preserve">В отчетном периоде  в органах службы занятости зарегистрирован в качестве безработного 1 выпускник -инвалид. Ему оказаны государственные услуги по профориентации, социальной адапцации и психологической поддержке. </t>
  </si>
  <si>
    <t>Услуга носит заявительный характер.  В  отчетном периоде в рамках данной подпрограммы 33  безработных инвалидов направлены на профессиональное обучение.</t>
  </si>
  <si>
    <t xml:space="preserve">Показатель обратного счета. На 01.10.2022 численность зарегистрированных безработных граждан составила 4,5 тыс. чел. Ситуация на регистрируемом рынке труда Астраханской области в 2022 году характеризуется снижением числа обращений граждан в службу занятости населения с целью поиска работы и снижением численности безработных граждан.  </t>
  </si>
  <si>
    <t>Показатель обратного счета. На 01.10.2022 года на учете в органах СЗ состояли 5,2 тыс. незанятых граждан, банк вакансий составил 12,2 тыс. ед.</t>
  </si>
  <si>
    <t xml:space="preserve">Трудоустроено 12331  ищущий работу гражданин из 20022  обратившихся за содействием в поиске работы. </t>
  </si>
  <si>
    <t xml:space="preserve">Всем гражданам, обратившимся в органы службы занятости и имеющим право на получение услуги по содействию в поиске подходящей работы, услуга была оказана. В отчетном периоде в службу занятости населения АО обратились в поиске работы 20,0 тыс. граждан, что на 46,5% меньше, чем в  2021 году (37,4 тыс.чел.). </t>
  </si>
  <si>
    <t>Выпущено, размещено и опубликовано 1743 единицы информационных материалов.  Часть размещенных информационных материалов не потребовала вложения финансовых средств.</t>
  </si>
  <si>
    <t>Получили услугу по социальной адаптации 4265 безработных гражданина, в том числе 2137 граждан - психологическую поддержку.</t>
  </si>
  <si>
    <t xml:space="preserve">Мероприятие носит заявительный характер, финансовая помощь была не востребована. 42 человека переехали в другую местность для трудоустройства по имеющимся у них профессиям. </t>
  </si>
  <si>
    <t xml:space="preserve">Показатель обратного счета. Из 20022 граждан, обратившихся за содействием в поиске работы, 11106- признаны безработными. </t>
  </si>
  <si>
    <r>
      <t xml:space="preserve">Услугами почтовой связи и банковскими услугами воспользовались около </t>
    </r>
    <r>
      <rPr>
        <sz val="14"/>
        <rFont val="Times New Roman"/>
        <family val="1"/>
        <charset val="204"/>
      </rPr>
      <t>18,8 тыс.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получателей пособий. Размер оплаты услуг зависит от суммы перечислений, которая для каждого безработного гражданина рассчитывается индивидуально.</t>
    </r>
  </si>
  <si>
    <t xml:space="preserve">Показатель обратного счета. На 01.10.2022 года на учете в органах СЗ состояли 129 незанятых инвалидов, в базе вакансий  заявлено 830 места для трудоустройства инвалидов. </t>
  </si>
  <si>
    <t>Достижение показателя оценивается по итогам года.</t>
  </si>
  <si>
    <t>Семинары проводятся по мере необходимости предоставления методических рекомендаций специалистам службы занятости населения, в отчетном периоде проведено 2 семинара в январе и марте месяце.</t>
  </si>
  <si>
    <t>При содействии службы занятости трудоустроен 81 инвалид молодого возраста из 181 молодого инвалида, обратившегося с целью поиска подходящей работы.</t>
  </si>
  <si>
    <t xml:space="preserve">Проведена 21 ярмарка вакансий и учебных рабочих мест для граждан с ограниченными возможностями. </t>
  </si>
  <si>
    <t>Руководитель агентства оп занятости населения Астраханской области                                               Р.А. Азизов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</si>
</sst>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#,##0.0"/>
  </numFmts>
  <fonts count="18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Arial Cyr"/>
    </font>
    <font>
      <b/>
      <sz val="10"/>
      <color rgb="FF000000"/>
      <name val="Arial Cy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b/>
      <sz val="2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99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8" fillId="0" borderId="0">
      <alignment horizontal="left" vertical="top" wrapText="1"/>
    </xf>
    <xf numFmtId="0" fontId="8" fillId="0" borderId="0"/>
    <xf numFmtId="0" fontId="9" fillId="0" borderId="0"/>
    <xf numFmtId="0" fontId="10" fillId="0" borderId="0">
      <alignment horizontal="center" wrapText="1"/>
    </xf>
    <xf numFmtId="0" fontId="10" fillId="0" borderId="0">
      <alignment horizontal="center"/>
    </xf>
    <xf numFmtId="0" fontId="8" fillId="0" borderId="0">
      <alignment wrapText="1"/>
    </xf>
    <xf numFmtId="0" fontId="8" fillId="0" borderId="0">
      <alignment horizontal="right"/>
    </xf>
    <xf numFmtId="0" fontId="8" fillId="0" borderId="14">
      <alignment horizontal="center" vertical="center" wrapText="1"/>
    </xf>
    <xf numFmtId="0" fontId="8" fillId="0" borderId="15">
      <alignment horizontal="center" vertical="center" shrinkToFit="1"/>
    </xf>
    <xf numFmtId="0" fontId="8" fillId="0" borderId="15">
      <alignment horizontal="left" vertical="top" wrapText="1"/>
    </xf>
    <xf numFmtId="4" fontId="8" fillId="4" borderId="15">
      <alignment horizontal="right" vertical="top" shrinkToFit="1"/>
    </xf>
    <xf numFmtId="4" fontId="8" fillId="0" borderId="15">
      <alignment horizontal="right" vertical="top" shrinkToFit="1"/>
    </xf>
    <xf numFmtId="4" fontId="8" fillId="0" borderId="0">
      <alignment horizontal="right" shrinkToFit="1"/>
    </xf>
    <xf numFmtId="0" fontId="8" fillId="0" borderId="16"/>
    <xf numFmtId="0" fontId="8" fillId="0" borderId="0">
      <alignment horizontal="left" wrapText="1"/>
    </xf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5" borderId="0"/>
    <xf numFmtId="0" fontId="11" fillId="0" borderId="17">
      <alignment horizontal="left"/>
    </xf>
    <xf numFmtId="4" fontId="11" fillId="6" borderId="15">
      <alignment horizontal="right" vertical="top" shrinkToFit="1"/>
    </xf>
    <xf numFmtId="0" fontId="11" fillId="0" borderId="15">
      <alignment horizontal="left" vertical="top" wrapText="1"/>
    </xf>
    <xf numFmtId="0" fontId="8" fillId="5" borderId="0">
      <alignment horizontal="center"/>
    </xf>
  </cellStyleXfs>
  <cellXfs count="19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4" fontId="4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3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164" fontId="3" fillId="0" borderId="0" xfId="0" applyNumberFormat="1" applyFont="1" applyFill="1"/>
    <xf numFmtId="164" fontId="4" fillId="0" borderId="0" xfId="0" applyNumberFormat="1" applyFont="1" applyFill="1"/>
    <xf numFmtId="164" fontId="3" fillId="0" borderId="0" xfId="0" applyNumberFormat="1" applyFont="1" applyFill="1" applyAlignment="1">
      <alignment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/>
    </xf>
    <xf numFmtId="164" fontId="3" fillId="3" borderId="0" xfId="0" applyNumberFormat="1" applyFont="1" applyFill="1"/>
    <xf numFmtId="164" fontId="4" fillId="2" borderId="0" xfId="0" applyNumberFormat="1" applyFont="1" applyFill="1"/>
    <xf numFmtId="165" fontId="2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/>
    </xf>
    <xf numFmtId="164" fontId="17" fillId="0" borderId="0" xfId="0" applyNumberFormat="1" applyFont="1" applyFill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165" fontId="15" fillId="2" borderId="2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left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4" fillId="2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5" fontId="14" fillId="2" borderId="5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165" fontId="15" fillId="0" borderId="5" xfId="0" applyNumberFormat="1" applyFont="1" applyFill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165" fontId="15" fillId="2" borderId="5" xfId="0" applyNumberFormat="1" applyFont="1" applyFill="1" applyBorder="1" applyAlignment="1">
      <alignment horizontal="center" vertical="center" wrapText="1"/>
    </xf>
    <xf numFmtId="165" fontId="15" fillId="2" borderId="4" xfId="0" applyNumberFormat="1" applyFont="1" applyFill="1" applyBorder="1" applyAlignment="1">
      <alignment horizontal="center" vertical="center" wrapText="1"/>
    </xf>
    <xf numFmtId="165" fontId="15" fillId="2" borderId="3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left" vertical="center" wrapText="1"/>
    </xf>
    <xf numFmtId="165" fontId="12" fillId="2" borderId="5" xfId="0" applyNumberFormat="1" applyFont="1" applyFill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horizontal="center" vertical="center" wrapText="1"/>
    </xf>
    <xf numFmtId="165" fontId="14" fillId="2" borderId="5" xfId="0" applyNumberFormat="1" applyFont="1" applyFill="1" applyBorder="1" applyAlignment="1">
      <alignment horizontal="center" vertical="center" wrapText="1"/>
    </xf>
    <xf numFmtId="165" fontId="14" fillId="2" borderId="4" xfId="0" applyNumberFormat="1" applyFont="1" applyFill="1" applyBorder="1" applyAlignment="1">
      <alignment horizontal="center" vertical="center" wrapText="1"/>
    </xf>
    <xf numFmtId="165" fontId="14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left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top" wrapText="1"/>
    </xf>
  </cellXfs>
  <cellStyles count="26">
    <cellStyle name="br" xfId="16"/>
    <cellStyle name="col" xfId="17"/>
    <cellStyle name="style0" xfId="18"/>
    <cellStyle name="td" xfId="19"/>
    <cellStyle name="tr" xfId="20"/>
    <cellStyle name="xl21" xfId="21"/>
    <cellStyle name="xl22" xfId="8"/>
    <cellStyle name="xl23" xfId="9"/>
    <cellStyle name="xl24" xfId="22"/>
    <cellStyle name="xl25" xfId="14"/>
    <cellStyle name="xl26" xfId="1"/>
    <cellStyle name="xl27" xfId="4"/>
    <cellStyle name="xl28" xfId="5"/>
    <cellStyle name="xl29" xfId="6"/>
    <cellStyle name="xl30" xfId="7"/>
    <cellStyle name="xl31" xfId="23"/>
    <cellStyle name="xl32" xfId="2"/>
    <cellStyle name="xl33" xfId="15"/>
    <cellStyle name="xl34" xfId="10"/>
    <cellStyle name="xl35" xfId="24"/>
    <cellStyle name="xl36" xfId="11"/>
    <cellStyle name="xl37" xfId="25"/>
    <cellStyle name="xl38" xfId="12"/>
    <cellStyle name="xl39" xfId="13"/>
    <cellStyle name="Обычный" xfId="0" builtinId="0"/>
    <cellStyle name="Обыч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88</xdr:row>
      <xdr:rowOff>0</xdr:rowOff>
    </xdr:from>
    <xdr:to>
      <xdr:col>7</xdr:col>
      <xdr:colOff>463064</xdr:colOff>
      <xdr:row>88</xdr:row>
      <xdr:rowOff>0</xdr:rowOff>
    </xdr:to>
    <xdr:pic>
      <xdr:nvPicPr>
        <xdr:cNvPr id="1724" name="Рисунок 1" descr="АЗИЗОВ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39050" y="219656025"/>
          <a:ext cx="990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I108"/>
  <sheetViews>
    <sheetView tabSelected="1" topLeftCell="B1" zoomScale="50" zoomScaleNormal="50" zoomScalePageLayoutView="50" workbookViewId="0">
      <selection activeCell="V6" sqref="V6"/>
    </sheetView>
  </sheetViews>
  <sheetFormatPr defaultColWidth="8.85546875" defaultRowHeight="30.75"/>
  <cols>
    <col min="1" max="1" width="49.5703125" style="69" customWidth="1"/>
    <col min="2" max="2" width="15.5703125" style="78" customWidth="1"/>
    <col min="3" max="3" width="15.5703125" style="68" customWidth="1"/>
    <col min="4" max="4" width="14.28515625" style="78" customWidth="1"/>
    <col min="5" max="5" width="14.7109375" style="68" customWidth="1"/>
    <col min="6" max="6" width="14" style="68" customWidth="1"/>
    <col min="7" max="7" width="14.28515625" style="68" customWidth="1"/>
    <col min="8" max="8" width="9.28515625" style="68" customWidth="1"/>
    <col min="9" max="9" width="8.7109375" style="68" customWidth="1"/>
    <col min="10" max="10" width="13.42578125" style="68" customWidth="1"/>
    <col min="11" max="11" width="13.140625" style="68" customWidth="1"/>
    <col min="12" max="13" width="11.85546875" style="68" customWidth="1"/>
    <col min="14" max="14" width="13" style="68" customWidth="1"/>
    <col min="15" max="15" width="13.42578125" style="68" customWidth="1"/>
    <col min="16" max="16" width="44" style="36" customWidth="1"/>
    <col min="17" max="17" width="12.85546875" style="76" customWidth="1"/>
    <col min="18" max="18" width="14.85546875" style="36" customWidth="1"/>
    <col min="19" max="19" width="14.28515625" style="79" customWidth="1"/>
    <col min="20" max="20" width="13.85546875" style="36" customWidth="1"/>
    <col min="21" max="21" width="45.7109375" style="79" customWidth="1"/>
    <col min="22" max="22" width="61.140625" style="37" customWidth="1"/>
    <col min="23" max="23" width="7.85546875" style="11" customWidth="1"/>
    <col min="24" max="113" width="8.85546875" style="11"/>
    <col min="114" max="16384" width="8.85546875" style="1"/>
  </cols>
  <sheetData>
    <row r="1" spans="1:113" ht="20.25" customHeight="1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24"/>
      <c r="U1" s="112"/>
    </row>
    <row r="2" spans="1:113" ht="28.5" customHeight="1">
      <c r="A2" s="185" t="s">
        <v>159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113">
      <c r="A3" s="184" t="s">
        <v>184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13" t="s">
        <v>0</v>
      </c>
    </row>
    <row r="4" spans="1:113">
      <c r="A4" s="181" t="s">
        <v>1</v>
      </c>
      <c r="B4" s="134" t="s">
        <v>153</v>
      </c>
      <c r="C4" s="117" t="s">
        <v>99</v>
      </c>
      <c r="D4" s="187" t="s">
        <v>2</v>
      </c>
      <c r="E4" s="188"/>
      <c r="F4" s="176" t="s">
        <v>3</v>
      </c>
      <c r="G4" s="177"/>
      <c r="H4" s="177"/>
      <c r="I4" s="177"/>
      <c r="J4" s="177"/>
      <c r="K4" s="177"/>
      <c r="L4" s="177"/>
      <c r="M4" s="177"/>
      <c r="N4" s="177"/>
      <c r="O4" s="178"/>
      <c r="P4" s="179" t="s">
        <v>4</v>
      </c>
      <c r="Q4" s="180" t="s">
        <v>100</v>
      </c>
      <c r="R4" s="179" t="s">
        <v>101</v>
      </c>
      <c r="S4" s="179" t="s">
        <v>102</v>
      </c>
      <c r="T4" s="124" t="s">
        <v>129</v>
      </c>
      <c r="U4" s="141" t="s">
        <v>5</v>
      </c>
    </row>
    <row r="5" spans="1:113" ht="133.5" customHeight="1">
      <c r="A5" s="182"/>
      <c r="B5" s="135"/>
      <c r="C5" s="186"/>
      <c r="D5" s="189"/>
      <c r="E5" s="190"/>
      <c r="F5" s="176" t="s">
        <v>6</v>
      </c>
      <c r="G5" s="178"/>
      <c r="H5" s="176" t="s">
        <v>7</v>
      </c>
      <c r="I5" s="178"/>
      <c r="J5" s="118" t="s">
        <v>8</v>
      </c>
      <c r="K5" s="118"/>
      <c r="L5" s="118" t="s">
        <v>9</v>
      </c>
      <c r="M5" s="118"/>
      <c r="N5" s="118" t="s">
        <v>10</v>
      </c>
      <c r="O5" s="118"/>
      <c r="P5" s="179"/>
      <c r="Q5" s="180"/>
      <c r="R5" s="179"/>
      <c r="S5" s="179"/>
      <c r="T5" s="137"/>
      <c r="U5" s="141"/>
    </row>
    <row r="6" spans="1:113" ht="112.5" customHeight="1">
      <c r="A6" s="183"/>
      <c r="B6" s="136"/>
      <c r="C6" s="118"/>
      <c r="D6" s="26" t="s">
        <v>11</v>
      </c>
      <c r="E6" s="32" t="s">
        <v>12</v>
      </c>
      <c r="F6" s="32" t="s">
        <v>11</v>
      </c>
      <c r="G6" s="32" t="s">
        <v>12</v>
      </c>
      <c r="H6" s="32" t="s">
        <v>11</v>
      </c>
      <c r="I6" s="32" t="s">
        <v>12</v>
      </c>
      <c r="J6" s="32" t="s">
        <v>11</v>
      </c>
      <c r="K6" s="32" t="s">
        <v>12</v>
      </c>
      <c r="L6" s="32" t="s">
        <v>11</v>
      </c>
      <c r="M6" s="32" t="s">
        <v>12</v>
      </c>
      <c r="N6" s="32" t="s">
        <v>11</v>
      </c>
      <c r="O6" s="32" t="s">
        <v>12</v>
      </c>
      <c r="P6" s="179"/>
      <c r="Q6" s="180"/>
      <c r="R6" s="179"/>
      <c r="S6" s="179"/>
      <c r="T6" s="125"/>
      <c r="U6" s="141"/>
    </row>
    <row r="7" spans="1:113" ht="49.5" customHeight="1">
      <c r="A7" s="191" t="s">
        <v>154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3"/>
    </row>
    <row r="8" spans="1:113" s="2" customFormat="1" ht="169.5" customHeight="1">
      <c r="A8" s="151" t="s">
        <v>13</v>
      </c>
      <c r="B8" s="153">
        <f t="shared" ref="B8:O8" si="0">B13+B44+B82+B10</f>
        <v>1012738.2</v>
      </c>
      <c r="C8" s="142">
        <f t="shared" si="0"/>
        <v>1060982.2654800001</v>
      </c>
      <c r="D8" s="153">
        <f t="shared" si="0"/>
        <v>570427.67969999998</v>
      </c>
      <c r="E8" s="142">
        <f t="shared" si="0"/>
        <v>560209.06992000015</v>
      </c>
      <c r="F8" s="142">
        <f>F13+F44+F82+F10</f>
        <v>379597.95259999996</v>
      </c>
      <c r="G8" s="142">
        <f t="shared" si="0"/>
        <v>371738.19578000001</v>
      </c>
      <c r="H8" s="142">
        <f t="shared" si="0"/>
        <v>0</v>
      </c>
      <c r="I8" s="142">
        <f t="shared" si="0"/>
        <v>0</v>
      </c>
      <c r="J8" s="142">
        <f t="shared" si="0"/>
        <v>171331.8971</v>
      </c>
      <c r="K8" s="142">
        <f t="shared" si="0"/>
        <v>168973.04414000001</v>
      </c>
      <c r="L8" s="142">
        <f t="shared" si="0"/>
        <v>8552.1400000000012</v>
      </c>
      <c r="M8" s="142">
        <f t="shared" si="0"/>
        <v>8552.1400000000012</v>
      </c>
      <c r="N8" s="142">
        <f t="shared" si="0"/>
        <v>10945.69</v>
      </c>
      <c r="O8" s="142">
        <f t="shared" si="0"/>
        <v>10945.69</v>
      </c>
      <c r="P8" s="124" t="s">
        <v>118</v>
      </c>
      <c r="Q8" s="134">
        <v>1</v>
      </c>
      <c r="R8" s="134" t="s">
        <v>136</v>
      </c>
      <c r="S8" s="128">
        <v>0.9</v>
      </c>
      <c r="T8" s="128">
        <f>2.5-S8</f>
        <v>1.6</v>
      </c>
      <c r="U8" s="166" t="s">
        <v>197</v>
      </c>
      <c r="V8" s="38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</row>
    <row r="9" spans="1:113" s="2" customFormat="1" ht="41.25" customHeight="1">
      <c r="A9" s="152"/>
      <c r="B9" s="154"/>
      <c r="C9" s="143"/>
      <c r="D9" s="154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25"/>
      <c r="Q9" s="136"/>
      <c r="R9" s="136"/>
      <c r="S9" s="130"/>
      <c r="T9" s="130"/>
      <c r="U9" s="167"/>
      <c r="V9" s="38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</row>
    <row r="10" spans="1:113" s="2" customFormat="1" ht="101.25" customHeight="1">
      <c r="A10" s="151" t="s">
        <v>181</v>
      </c>
      <c r="B10" s="44">
        <f>B12</f>
        <v>25000</v>
      </c>
      <c r="C10" s="40">
        <f>C12</f>
        <v>25000</v>
      </c>
      <c r="D10" s="44">
        <f t="shared" ref="D10:O10" si="1">D12</f>
        <v>10346.147139999999</v>
      </c>
      <c r="E10" s="40">
        <f t="shared" si="1"/>
        <v>10346.147130000001</v>
      </c>
      <c r="F10" s="40">
        <f t="shared" si="1"/>
        <v>10035.762719999999</v>
      </c>
      <c r="G10" s="40">
        <f t="shared" si="1"/>
        <v>10035.762710000001</v>
      </c>
      <c r="H10" s="40">
        <f t="shared" si="1"/>
        <v>0</v>
      </c>
      <c r="I10" s="40">
        <f t="shared" si="1"/>
        <v>0</v>
      </c>
      <c r="J10" s="40">
        <f t="shared" si="1"/>
        <v>310.38441999999998</v>
      </c>
      <c r="K10" s="40">
        <f t="shared" si="1"/>
        <v>310.38441999999998</v>
      </c>
      <c r="L10" s="40">
        <f t="shared" si="1"/>
        <v>0</v>
      </c>
      <c r="M10" s="40">
        <f t="shared" si="1"/>
        <v>0</v>
      </c>
      <c r="N10" s="40">
        <f t="shared" si="1"/>
        <v>0</v>
      </c>
      <c r="O10" s="40">
        <f t="shared" si="1"/>
        <v>0</v>
      </c>
      <c r="P10" s="56" t="s">
        <v>137</v>
      </c>
      <c r="Q10" s="25" t="s">
        <v>14</v>
      </c>
      <c r="R10" s="25">
        <v>65</v>
      </c>
      <c r="S10" s="90" t="s">
        <v>168</v>
      </c>
      <c r="T10" s="26" t="s">
        <v>168</v>
      </c>
      <c r="U10" s="99" t="s">
        <v>207</v>
      </c>
      <c r="V10" s="38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</row>
    <row r="11" spans="1:113" s="2" customFormat="1" ht="104.25" customHeight="1">
      <c r="A11" s="152"/>
      <c r="B11" s="47">
        <v>0</v>
      </c>
      <c r="C11" s="42">
        <v>0</v>
      </c>
      <c r="D11" s="45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56" t="s">
        <v>138</v>
      </c>
      <c r="Q11" s="25" t="s">
        <v>14</v>
      </c>
      <c r="R11" s="25">
        <v>65</v>
      </c>
      <c r="S11" s="90" t="s">
        <v>168</v>
      </c>
      <c r="T11" s="26" t="s">
        <v>168</v>
      </c>
      <c r="U11" s="99" t="s">
        <v>207</v>
      </c>
      <c r="V11" s="60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</row>
    <row r="12" spans="1:113" s="2" customFormat="1" ht="142.5" customHeight="1">
      <c r="A12" s="21" t="s">
        <v>139</v>
      </c>
      <c r="B12" s="45">
        <v>25000</v>
      </c>
      <c r="C12" s="41">
        <v>25000</v>
      </c>
      <c r="D12" s="48">
        <f>F12+J12</f>
        <v>10346.147139999999</v>
      </c>
      <c r="E12" s="43">
        <f>G12+K12</f>
        <v>10346.147130000001</v>
      </c>
      <c r="F12" s="43">
        <v>10035.762719999999</v>
      </c>
      <c r="G12" s="41">
        <v>10035.762710000001</v>
      </c>
      <c r="H12" s="41">
        <v>0</v>
      </c>
      <c r="I12" s="41">
        <v>0</v>
      </c>
      <c r="J12" s="43">
        <v>310.38441999999998</v>
      </c>
      <c r="K12" s="41">
        <v>310.38441999999998</v>
      </c>
      <c r="L12" s="41">
        <v>0</v>
      </c>
      <c r="M12" s="41">
        <v>0</v>
      </c>
      <c r="N12" s="41">
        <v>0</v>
      </c>
      <c r="O12" s="41">
        <v>0</v>
      </c>
      <c r="P12" s="56" t="s">
        <v>140</v>
      </c>
      <c r="Q12" s="25" t="s">
        <v>14</v>
      </c>
      <c r="R12" s="27">
        <v>1</v>
      </c>
      <c r="S12" s="90" t="s">
        <v>168</v>
      </c>
      <c r="T12" s="26" t="s">
        <v>168</v>
      </c>
      <c r="U12" s="99" t="s">
        <v>207</v>
      </c>
      <c r="V12" s="38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</row>
    <row r="13" spans="1:113" s="2" customFormat="1" ht="97.5" customHeight="1">
      <c r="A13" s="4" t="s">
        <v>120</v>
      </c>
      <c r="B13" s="44">
        <f>B15</f>
        <v>828802.6</v>
      </c>
      <c r="C13" s="40">
        <f>C15</f>
        <v>842597.03281999996</v>
      </c>
      <c r="D13" s="81">
        <f>F13+H13+J13+L13+N13</f>
        <v>419787.60573000001</v>
      </c>
      <c r="E13" s="40">
        <f>G13+I13+K13+M13+O13</f>
        <v>411565.65872000006</v>
      </c>
      <c r="F13" s="61">
        <f t="shared" ref="F13:O13" si="2">F15</f>
        <v>369562.18987999996</v>
      </c>
      <c r="G13" s="40">
        <f t="shared" si="2"/>
        <v>361702.43307000003</v>
      </c>
      <c r="H13" s="40">
        <f t="shared" si="2"/>
        <v>0</v>
      </c>
      <c r="I13" s="40">
        <f t="shared" si="2"/>
        <v>0</v>
      </c>
      <c r="J13" s="40">
        <f t="shared" si="2"/>
        <v>30727.585850000003</v>
      </c>
      <c r="K13" s="40">
        <f t="shared" si="2"/>
        <v>30365.395650000002</v>
      </c>
      <c r="L13" s="61">
        <f t="shared" si="2"/>
        <v>8552.1400000000012</v>
      </c>
      <c r="M13" s="40">
        <f t="shared" si="2"/>
        <v>8552.1400000000012</v>
      </c>
      <c r="N13" s="61">
        <f t="shared" si="2"/>
        <v>10945.69</v>
      </c>
      <c r="O13" s="40">
        <f t="shared" si="2"/>
        <v>10945.69</v>
      </c>
      <c r="P13" s="56" t="s">
        <v>155</v>
      </c>
      <c r="Q13" s="25">
        <v>0.8</v>
      </c>
      <c r="R13" s="25" t="s">
        <v>141</v>
      </c>
      <c r="S13" s="26">
        <v>0.4</v>
      </c>
      <c r="T13" s="26">
        <f>2-S13</f>
        <v>1.6</v>
      </c>
      <c r="U13" s="87" t="s">
        <v>198</v>
      </c>
      <c r="V13" s="60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</row>
    <row r="14" spans="1:113" s="3" customFormat="1">
      <c r="A14" s="147" t="s">
        <v>16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3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</row>
    <row r="15" spans="1:113" ht="99.75" customHeight="1">
      <c r="A15" s="21" t="s">
        <v>17</v>
      </c>
      <c r="B15" s="45">
        <f t="shared" ref="B15:O15" si="3">B16+B34+B37</f>
        <v>828802.6</v>
      </c>
      <c r="C15" s="41">
        <f t="shared" si="3"/>
        <v>842597.03281999996</v>
      </c>
      <c r="D15" s="45">
        <f t="shared" si="3"/>
        <v>419787.60572999995</v>
      </c>
      <c r="E15" s="41">
        <f t="shared" si="3"/>
        <v>411565.65872000006</v>
      </c>
      <c r="F15" s="41">
        <f t="shared" si="3"/>
        <v>369562.18987999996</v>
      </c>
      <c r="G15" s="41">
        <f t="shared" si="3"/>
        <v>361702.43307000003</v>
      </c>
      <c r="H15" s="41">
        <f t="shared" si="3"/>
        <v>0</v>
      </c>
      <c r="I15" s="41">
        <f t="shared" si="3"/>
        <v>0</v>
      </c>
      <c r="J15" s="41">
        <f t="shared" si="3"/>
        <v>30727.585850000003</v>
      </c>
      <c r="K15" s="41">
        <f t="shared" si="3"/>
        <v>30365.395650000002</v>
      </c>
      <c r="L15" s="41">
        <f t="shared" si="3"/>
        <v>8552.1400000000012</v>
      </c>
      <c r="M15" s="41">
        <f t="shared" si="3"/>
        <v>8552.1400000000012</v>
      </c>
      <c r="N15" s="41">
        <f t="shared" si="3"/>
        <v>10945.69</v>
      </c>
      <c r="O15" s="41">
        <f t="shared" si="3"/>
        <v>10945.69</v>
      </c>
      <c r="P15" s="56" t="s">
        <v>155</v>
      </c>
      <c r="Q15" s="25">
        <v>0.8</v>
      </c>
      <c r="R15" s="53" t="s">
        <v>141</v>
      </c>
      <c r="S15" s="26">
        <v>0.4</v>
      </c>
      <c r="T15" s="26">
        <f>2-S15</f>
        <v>1.6</v>
      </c>
      <c r="U15" s="87" t="s">
        <v>198</v>
      </c>
    </row>
    <row r="16" spans="1:113" ht="86.25" customHeight="1">
      <c r="A16" s="21" t="s">
        <v>18</v>
      </c>
      <c r="B16" s="45">
        <f>SUM(B17:B33)</f>
        <v>26009</v>
      </c>
      <c r="C16" s="41">
        <f>SUM(C17:C33)</f>
        <v>38045.990999999995</v>
      </c>
      <c r="D16" s="48">
        <f>F16+H16+J16+L16+N16</f>
        <v>47189.82003000001</v>
      </c>
      <c r="E16" s="41">
        <f>G16+I16+K16+M16+O16</f>
        <v>46923.422780000008</v>
      </c>
      <c r="F16" s="43">
        <f>SUM(F17:F33)</f>
        <v>0</v>
      </c>
      <c r="G16" s="41">
        <f t="shared" ref="G16:N16" si="4">SUM(G17:G33)</f>
        <v>0</v>
      </c>
      <c r="H16" s="41">
        <f t="shared" si="4"/>
        <v>0</v>
      </c>
      <c r="I16" s="41">
        <f t="shared" si="4"/>
        <v>0</v>
      </c>
      <c r="J16" s="41">
        <f>SUM(J17:J33)</f>
        <v>27691.990030000004</v>
      </c>
      <c r="K16" s="41">
        <f>SUM(K17:K33)</f>
        <v>27425.592780000003</v>
      </c>
      <c r="L16" s="43">
        <f t="shared" si="4"/>
        <v>8552.1400000000012</v>
      </c>
      <c r="M16" s="41">
        <f t="shared" si="4"/>
        <v>8552.1400000000012</v>
      </c>
      <c r="N16" s="43">
        <f t="shared" si="4"/>
        <v>10945.69</v>
      </c>
      <c r="O16" s="41">
        <f>SUM(O17:O33)</f>
        <v>10945.69</v>
      </c>
      <c r="P16" s="56" t="s">
        <v>19</v>
      </c>
      <c r="Q16" s="28">
        <v>56.4</v>
      </c>
      <c r="R16" s="26" t="s">
        <v>142</v>
      </c>
      <c r="S16" s="91">
        <v>61.6</v>
      </c>
      <c r="T16" s="26">
        <f>S16-45</f>
        <v>16.600000000000001</v>
      </c>
      <c r="U16" s="89" t="s">
        <v>199</v>
      </c>
    </row>
    <row r="17" spans="1:113" ht="200.25" customHeight="1">
      <c r="A17" s="21" t="s">
        <v>20</v>
      </c>
      <c r="B17" s="45">
        <v>2000</v>
      </c>
      <c r="C17" s="41">
        <v>2000</v>
      </c>
      <c r="D17" s="48">
        <f>J17+L17+N17</f>
        <v>1138.1772100000001</v>
      </c>
      <c r="E17" s="41">
        <f>K17+M17+O17</f>
        <v>1138.1771999999999</v>
      </c>
      <c r="F17" s="41">
        <v>0</v>
      </c>
      <c r="G17" s="41">
        <v>0</v>
      </c>
      <c r="H17" s="41">
        <v>0</v>
      </c>
      <c r="I17" s="41">
        <v>0</v>
      </c>
      <c r="J17" s="41">
        <v>1138.1772100000001</v>
      </c>
      <c r="K17" s="41">
        <v>1138.1771999999999</v>
      </c>
      <c r="L17" s="41">
        <v>0</v>
      </c>
      <c r="M17" s="41">
        <v>0</v>
      </c>
      <c r="N17" s="41">
        <v>0</v>
      </c>
      <c r="O17" s="41">
        <v>0</v>
      </c>
      <c r="P17" s="56" t="s">
        <v>21</v>
      </c>
      <c r="Q17" s="25">
        <v>100</v>
      </c>
      <c r="R17" s="52">
        <v>100</v>
      </c>
      <c r="S17" s="26">
        <v>100</v>
      </c>
      <c r="T17" s="26">
        <f>S17-R17</f>
        <v>0</v>
      </c>
      <c r="U17" s="88" t="s">
        <v>200</v>
      </c>
    </row>
    <row r="18" spans="1:113" ht="75">
      <c r="A18" s="21" t="s">
        <v>22</v>
      </c>
      <c r="B18" s="45">
        <v>100</v>
      </c>
      <c r="C18" s="41">
        <v>350</v>
      </c>
      <c r="D18" s="48">
        <f t="shared" ref="D18:E19" si="5">J18+L18+N18</f>
        <v>291.35500000000002</v>
      </c>
      <c r="E18" s="41">
        <f t="shared" si="5"/>
        <v>291.35500000000002</v>
      </c>
      <c r="F18" s="41">
        <v>0</v>
      </c>
      <c r="G18" s="41">
        <v>0</v>
      </c>
      <c r="H18" s="41">
        <v>0</v>
      </c>
      <c r="I18" s="41">
        <v>0</v>
      </c>
      <c r="J18" s="41">
        <v>291.35500000000002</v>
      </c>
      <c r="K18" s="41">
        <v>291.35500000000002</v>
      </c>
      <c r="L18" s="41">
        <v>0</v>
      </c>
      <c r="M18" s="41">
        <v>0</v>
      </c>
      <c r="N18" s="41">
        <v>0</v>
      </c>
      <c r="O18" s="41">
        <v>0</v>
      </c>
      <c r="P18" s="56" t="s">
        <v>23</v>
      </c>
      <c r="Q18" s="25">
        <v>225</v>
      </c>
      <c r="R18" s="26">
        <v>200</v>
      </c>
      <c r="S18" s="30">
        <v>185</v>
      </c>
      <c r="T18" s="30">
        <f t="shared" ref="T18:T24" si="6">S18/R18*100-100</f>
        <v>-7.5</v>
      </c>
      <c r="U18" s="85" t="s">
        <v>189</v>
      </c>
    </row>
    <row r="19" spans="1:113" ht="120.75" customHeight="1">
      <c r="A19" s="21" t="s">
        <v>24</v>
      </c>
      <c r="B19" s="45">
        <v>100</v>
      </c>
      <c r="C19" s="41">
        <v>1265</v>
      </c>
      <c r="D19" s="48">
        <f>J19+L19+N19</f>
        <v>974.86619999999994</v>
      </c>
      <c r="E19" s="41">
        <f t="shared" si="5"/>
        <v>967.1662</v>
      </c>
      <c r="F19" s="41">
        <v>0</v>
      </c>
      <c r="G19" s="41">
        <v>0</v>
      </c>
      <c r="H19" s="41">
        <v>0</v>
      </c>
      <c r="I19" s="41">
        <v>0</v>
      </c>
      <c r="J19" s="41">
        <v>974.86619999999994</v>
      </c>
      <c r="K19" s="41">
        <v>967.1662</v>
      </c>
      <c r="L19" s="41">
        <v>0</v>
      </c>
      <c r="M19" s="41">
        <v>0</v>
      </c>
      <c r="N19" s="41">
        <v>0</v>
      </c>
      <c r="O19" s="41">
        <v>0</v>
      </c>
      <c r="P19" s="56" t="s">
        <v>25</v>
      </c>
      <c r="Q19" s="25">
        <v>1000</v>
      </c>
      <c r="R19" s="26">
        <v>1070</v>
      </c>
      <c r="S19" s="26">
        <v>1743</v>
      </c>
      <c r="T19" s="25">
        <f t="shared" si="6"/>
        <v>62.89719626168224</v>
      </c>
      <c r="U19" s="88" t="s">
        <v>201</v>
      </c>
    </row>
    <row r="20" spans="1:113" ht="102" customHeight="1">
      <c r="A20" s="21" t="s">
        <v>26</v>
      </c>
      <c r="B20" s="45">
        <v>900</v>
      </c>
      <c r="C20" s="41">
        <v>2496.8949400000001</v>
      </c>
      <c r="D20" s="48">
        <f>J20+L20+N20</f>
        <v>10562.697770000001</v>
      </c>
      <c r="E20" s="41">
        <f>K20+M20+O20</f>
        <v>10558.210650000001</v>
      </c>
      <c r="F20" s="41">
        <v>0</v>
      </c>
      <c r="G20" s="41">
        <v>0</v>
      </c>
      <c r="H20" s="41">
        <v>0</v>
      </c>
      <c r="I20" s="41">
        <v>0</v>
      </c>
      <c r="J20" s="41">
        <v>738.05777</v>
      </c>
      <c r="K20" s="41">
        <v>733.57065</v>
      </c>
      <c r="L20" s="41">
        <v>3335.8</v>
      </c>
      <c r="M20" s="41">
        <v>3335.8</v>
      </c>
      <c r="N20" s="41">
        <v>6488.84</v>
      </c>
      <c r="O20" s="41">
        <v>6488.84</v>
      </c>
      <c r="P20" s="56" t="s">
        <v>27</v>
      </c>
      <c r="Q20" s="25">
        <v>3386</v>
      </c>
      <c r="R20" s="26">
        <v>540</v>
      </c>
      <c r="S20" s="30">
        <v>1091</v>
      </c>
      <c r="T20" s="26">
        <f t="shared" si="6"/>
        <v>102.03703703703701</v>
      </c>
      <c r="U20" s="20" t="s">
        <v>160</v>
      </c>
    </row>
    <row r="21" spans="1:113" ht="103.5" customHeight="1">
      <c r="A21" s="21" t="s">
        <v>28</v>
      </c>
      <c r="B21" s="45">
        <v>300</v>
      </c>
      <c r="C21" s="41">
        <v>359.94799999999998</v>
      </c>
      <c r="D21" s="48">
        <f>J21+L21+N21</f>
        <v>1482.8340199999998</v>
      </c>
      <c r="E21" s="41">
        <f>K21+M21+O21</f>
        <v>1481.9953099999998</v>
      </c>
      <c r="F21" s="41">
        <v>0</v>
      </c>
      <c r="G21" s="41">
        <v>0</v>
      </c>
      <c r="H21" s="41">
        <v>0</v>
      </c>
      <c r="I21" s="41">
        <v>0</v>
      </c>
      <c r="J21" s="41">
        <v>212.00402</v>
      </c>
      <c r="K21" s="41">
        <v>211.16531000000001</v>
      </c>
      <c r="L21" s="41">
        <v>100.5</v>
      </c>
      <c r="M21" s="41">
        <v>100.5</v>
      </c>
      <c r="N21" s="41">
        <v>1170.33</v>
      </c>
      <c r="O21" s="41">
        <v>1170.33</v>
      </c>
      <c r="P21" s="56" t="s">
        <v>29</v>
      </c>
      <c r="Q21" s="25">
        <v>473</v>
      </c>
      <c r="R21" s="26">
        <v>66</v>
      </c>
      <c r="S21" s="26">
        <v>73</v>
      </c>
      <c r="T21" s="26">
        <f t="shared" si="6"/>
        <v>10.606060606060595</v>
      </c>
      <c r="U21" s="98" t="s">
        <v>122</v>
      </c>
    </row>
    <row r="22" spans="1:113" ht="100.5" customHeight="1">
      <c r="A22" s="21" t="s">
        <v>30</v>
      </c>
      <c r="B22" s="45">
        <v>5000</v>
      </c>
      <c r="C22" s="41">
        <v>4975.7400599999992</v>
      </c>
      <c r="D22" s="48">
        <f>J22+L22+N22</f>
        <v>12832.29459</v>
      </c>
      <c r="E22" s="41">
        <f>K22+M22+O22</f>
        <v>12829.682650000001</v>
      </c>
      <c r="F22" s="41">
        <v>0</v>
      </c>
      <c r="G22" s="41">
        <v>0</v>
      </c>
      <c r="H22" s="41">
        <v>0</v>
      </c>
      <c r="I22" s="41">
        <v>0</v>
      </c>
      <c r="J22" s="41">
        <v>4540.8245900000002</v>
      </c>
      <c r="K22" s="41">
        <v>4538.2126500000004</v>
      </c>
      <c r="L22" s="41">
        <v>5100.6400000000003</v>
      </c>
      <c r="M22" s="41">
        <v>5100.6400000000003</v>
      </c>
      <c r="N22" s="41">
        <v>3190.83</v>
      </c>
      <c r="O22" s="41">
        <v>3190.83</v>
      </c>
      <c r="P22" s="56" t="s">
        <v>31</v>
      </c>
      <c r="Q22" s="25">
        <v>4214</v>
      </c>
      <c r="R22" s="26">
        <v>2050</v>
      </c>
      <c r="S22" s="30">
        <v>2213</v>
      </c>
      <c r="T22" s="26">
        <f t="shared" si="6"/>
        <v>7.9512195121951237</v>
      </c>
      <c r="U22" s="20" t="s">
        <v>158</v>
      </c>
    </row>
    <row r="23" spans="1:113" ht="99" customHeight="1">
      <c r="A23" s="21" t="s">
        <v>32</v>
      </c>
      <c r="B23" s="45">
        <v>200</v>
      </c>
      <c r="C23" s="41">
        <v>448</v>
      </c>
      <c r="D23" s="48">
        <f>J23</f>
        <v>380.14946000000003</v>
      </c>
      <c r="E23" s="41">
        <f>K23</f>
        <v>379.71946000000003</v>
      </c>
      <c r="F23" s="41">
        <v>0</v>
      </c>
      <c r="G23" s="41">
        <v>0</v>
      </c>
      <c r="H23" s="41">
        <v>0</v>
      </c>
      <c r="I23" s="41">
        <v>0</v>
      </c>
      <c r="J23" s="41">
        <v>380.14946000000003</v>
      </c>
      <c r="K23" s="41">
        <v>379.71946000000003</v>
      </c>
      <c r="L23" s="41"/>
      <c r="M23" s="41"/>
      <c r="N23" s="41"/>
      <c r="O23" s="41"/>
      <c r="P23" s="56" t="s">
        <v>33</v>
      </c>
      <c r="Q23" s="25">
        <v>4724</v>
      </c>
      <c r="R23" s="26">
        <v>2400</v>
      </c>
      <c r="S23" s="26">
        <v>4265</v>
      </c>
      <c r="T23" s="26">
        <f t="shared" si="6"/>
        <v>77.708333333333343</v>
      </c>
      <c r="U23" s="99" t="s">
        <v>202</v>
      </c>
    </row>
    <row r="24" spans="1:113" ht="18.75" customHeight="1">
      <c r="A24" s="148" t="s">
        <v>178</v>
      </c>
      <c r="B24" s="155">
        <v>7598</v>
      </c>
      <c r="C24" s="119">
        <v>15899.684999999999</v>
      </c>
      <c r="D24" s="144">
        <f>J24</f>
        <v>13381.352999999999</v>
      </c>
      <c r="E24" s="119">
        <f>K24</f>
        <v>13181.053</v>
      </c>
      <c r="F24" s="119">
        <v>0</v>
      </c>
      <c r="G24" s="119">
        <v>0</v>
      </c>
      <c r="H24" s="119">
        <v>0</v>
      </c>
      <c r="I24" s="119">
        <v>0</v>
      </c>
      <c r="J24" s="119">
        <v>13381.352999999999</v>
      </c>
      <c r="K24" s="119">
        <v>13181.053</v>
      </c>
      <c r="L24" s="119">
        <v>0</v>
      </c>
      <c r="M24" s="119">
        <v>0</v>
      </c>
      <c r="N24" s="119">
        <v>0</v>
      </c>
      <c r="O24" s="119">
        <v>0</v>
      </c>
      <c r="P24" s="124" t="s">
        <v>34</v>
      </c>
      <c r="Q24" s="134">
        <v>540</v>
      </c>
      <c r="R24" s="128">
        <v>75</v>
      </c>
      <c r="S24" s="131">
        <v>157</v>
      </c>
      <c r="T24" s="128">
        <f t="shared" si="6"/>
        <v>109.33333333333331</v>
      </c>
      <c r="U24" s="126" t="s">
        <v>190</v>
      </c>
    </row>
    <row r="25" spans="1:113" ht="69" customHeight="1">
      <c r="A25" s="149"/>
      <c r="B25" s="156"/>
      <c r="C25" s="120"/>
      <c r="D25" s="145"/>
      <c r="E25" s="120"/>
      <c r="F25" s="120"/>
      <c r="G25" s="120">
        <v>0</v>
      </c>
      <c r="H25" s="120">
        <v>0</v>
      </c>
      <c r="I25" s="120">
        <v>0</v>
      </c>
      <c r="J25" s="120"/>
      <c r="K25" s="120"/>
      <c r="L25" s="120">
        <v>0</v>
      </c>
      <c r="M25" s="120">
        <v>0</v>
      </c>
      <c r="N25" s="120">
        <v>0</v>
      </c>
      <c r="O25" s="120">
        <v>0</v>
      </c>
      <c r="P25" s="137"/>
      <c r="Q25" s="135"/>
      <c r="R25" s="129"/>
      <c r="S25" s="132"/>
      <c r="T25" s="129"/>
      <c r="U25" s="138"/>
    </row>
    <row r="26" spans="1:113" ht="315" customHeight="1">
      <c r="A26" s="150"/>
      <c r="B26" s="157"/>
      <c r="C26" s="121"/>
      <c r="D26" s="146"/>
      <c r="E26" s="121"/>
      <c r="F26" s="121"/>
      <c r="G26" s="121">
        <v>0</v>
      </c>
      <c r="H26" s="121">
        <v>0</v>
      </c>
      <c r="I26" s="121">
        <v>0</v>
      </c>
      <c r="J26" s="121"/>
      <c r="K26" s="121"/>
      <c r="L26" s="121">
        <v>0</v>
      </c>
      <c r="M26" s="121">
        <v>0</v>
      </c>
      <c r="N26" s="121">
        <v>0</v>
      </c>
      <c r="O26" s="121">
        <v>0</v>
      </c>
      <c r="P26" s="125"/>
      <c r="Q26" s="136"/>
      <c r="R26" s="130"/>
      <c r="S26" s="133"/>
      <c r="T26" s="130"/>
      <c r="U26" s="127"/>
    </row>
    <row r="27" spans="1:113" ht="162" customHeight="1">
      <c r="A27" s="21" t="s">
        <v>156</v>
      </c>
      <c r="B27" s="45">
        <v>0</v>
      </c>
      <c r="C27" s="41">
        <v>0</v>
      </c>
      <c r="D27" s="48">
        <f>J27+L27+N27</f>
        <v>110.89</v>
      </c>
      <c r="E27" s="41">
        <f>K27+M27+O27</f>
        <v>110.89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15.2</v>
      </c>
      <c r="M27" s="41">
        <v>15.2</v>
      </c>
      <c r="N27" s="41">
        <v>95.69</v>
      </c>
      <c r="O27" s="41">
        <v>95.69</v>
      </c>
      <c r="P27" s="56" t="s">
        <v>115</v>
      </c>
      <c r="Q27" s="25">
        <v>48</v>
      </c>
      <c r="R27" s="25">
        <v>12</v>
      </c>
      <c r="S27" s="25">
        <v>5</v>
      </c>
      <c r="T27" s="26">
        <f t="shared" ref="T27:T32" si="7">S27/R27*100-100</f>
        <v>-58.333333333333329</v>
      </c>
      <c r="U27" s="99" t="s">
        <v>161</v>
      </c>
    </row>
    <row r="28" spans="1:113" ht="118.5" customHeight="1">
      <c r="A28" s="21" t="s">
        <v>35</v>
      </c>
      <c r="B28" s="45">
        <v>1000</v>
      </c>
      <c r="C28" s="41">
        <v>1485.02</v>
      </c>
      <c r="D28" s="48">
        <f t="shared" ref="D28:E33" si="8">J28</f>
        <v>731.57844999999998</v>
      </c>
      <c r="E28" s="41">
        <f t="shared" si="8"/>
        <v>731.57844999999998</v>
      </c>
      <c r="F28" s="41">
        <v>0</v>
      </c>
      <c r="G28" s="41">
        <v>0</v>
      </c>
      <c r="H28" s="41">
        <v>0</v>
      </c>
      <c r="I28" s="41">
        <v>0</v>
      </c>
      <c r="J28" s="41">
        <v>731.57844999999998</v>
      </c>
      <c r="K28" s="41">
        <v>731.57844999999998</v>
      </c>
      <c r="L28" s="41">
        <v>0</v>
      </c>
      <c r="M28" s="41">
        <v>0</v>
      </c>
      <c r="N28" s="41">
        <v>0</v>
      </c>
      <c r="O28" s="41">
        <v>0</v>
      </c>
      <c r="P28" s="56" t="s">
        <v>110</v>
      </c>
      <c r="Q28" s="25">
        <v>152</v>
      </c>
      <c r="R28" s="25">
        <v>25</v>
      </c>
      <c r="S28" s="29">
        <v>12</v>
      </c>
      <c r="T28" s="26">
        <f t="shared" si="7"/>
        <v>-52</v>
      </c>
      <c r="U28" s="35" t="s">
        <v>162</v>
      </c>
    </row>
    <row r="29" spans="1:113" ht="158.25" customHeight="1">
      <c r="A29" s="21" t="s">
        <v>36</v>
      </c>
      <c r="B29" s="45">
        <v>0</v>
      </c>
      <c r="C29" s="41">
        <v>0</v>
      </c>
      <c r="D29" s="48">
        <f t="shared" si="8"/>
        <v>0</v>
      </c>
      <c r="E29" s="41">
        <f t="shared" si="8"/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56" t="s">
        <v>37</v>
      </c>
      <c r="Q29" s="25">
        <v>14</v>
      </c>
      <c r="R29" s="25">
        <v>40</v>
      </c>
      <c r="S29" s="29">
        <v>42</v>
      </c>
      <c r="T29" s="26">
        <f t="shared" si="7"/>
        <v>5</v>
      </c>
      <c r="U29" s="20" t="s">
        <v>203</v>
      </c>
    </row>
    <row r="30" spans="1:113" s="9" customFormat="1" ht="179.25" customHeight="1">
      <c r="A30" s="22" t="s">
        <v>134</v>
      </c>
      <c r="B30" s="45">
        <v>8023.8</v>
      </c>
      <c r="C30" s="41">
        <v>7539.1679999999997</v>
      </c>
      <c r="D30" s="48">
        <f t="shared" si="8"/>
        <v>4490.7155400000001</v>
      </c>
      <c r="E30" s="41">
        <f t="shared" si="8"/>
        <v>4455.3692899999996</v>
      </c>
      <c r="F30" s="41">
        <v>0</v>
      </c>
      <c r="G30" s="41">
        <v>0</v>
      </c>
      <c r="H30" s="41">
        <v>0</v>
      </c>
      <c r="I30" s="41">
        <v>0</v>
      </c>
      <c r="J30" s="41">
        <v>4490.7155400000001</v>
      </c>
      <c r="K30" s="41">
        <v>4455.3692899999996</v>
      </c>
      <c r="L30" s="41">
        <v>0</v>
      </c>
      <c r="M30" s="41">
        <v>0</v>
      </c>
      <c r="N30" s="41">
        <v>0</v>
      </c>
      <c r="O30" s="41">
        <v>0</v>
      </c>
      <c r="P30" s="20" t="s">
        <v>38</v>
      </c>
      <c r="Q30" s="29">
        <v>2319</v>
      </c>
      <c r="R30" s="30">
        <v>600</v>
      </c>
      <c r="S30" s="26">
        <v>759</v>
      </c>
      <c r="T30" s="26">
        <f t="shared" si="7"/>
        <v>26.499999999999986</v>
      </c>
      <c r="U30" s="98" t="s">
        <v>187</v>
      </c>
      <c r="V30" s="37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</row>
    <row r="31" spans="1:113" s="9" customFormat="1" ht="217.5" customHeight="1">
      <c r="A31" s="21" t="s">
        <v>121</v>
      </c>
      <c r="B31" s="45">
        <v>450</v>
      </c>
      <c r="C31" s="41">
        <v>488.32</v>
      </c>
      <c r="D31" s="48">
        <f t="shared" si="8"/>
        <v>233.7252</v>
      </c>
      <c r="E31" s="41">
        <f t="shared" si="8"/>
        <v>220.24520000000001</v>
      </c>
      <c r="F31" s="41">
        <v>0</v>
      </c>
      <c r="G31" s="41">
        <v>0</v>
      </c>
      <c r="H31" s="41">
        <v>0</v>
      </c>
      <c r="I31" s="41">
        <v>0</v>
      </c>
      <c r="J31" s="41">
        <v>233.7252</v>
      </c>
      <c r="K31" s="41">
        <v>220.24520000000001</v>
      </c>
      <c r="L31" s="41">
        <v>0</v>
      </c>
      <c r="M31" s="41">
        <v>0</v>
      </c>
      <c r="N31" s="41">
        <v>0</v>
      </c>
      <c r="O31" s="41">
        <v>0</v>
      </c>
      <c r="P31" s="20" t="s">
        <v>123</v>
      </c>
      <c r="Q31" s="29">
        <v>167</v>
      </c>
      <c r="R31" s="26">
        <v>38</v>
      </c>
      <c r="S31" s="26">
        <v>34</v>
      </c>
      <c r="T31" s="26">
        <f t="shared" si="7"/>
        <v>-10.526315789473685</v>
      </c>
      <c r="U31" s="99" t="s">
        <v>185</v>
      </c>
      <c r="V31" s="37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</row>
    <row r="32" spans="1:113" s="9" customFormat="1" ht="143.25" customHeight="1">
      <c r="A32" s="21" t="s">
        <v>39</v>
      </c>
      <c r="B32" s="45">
        <v>300</v>
      </c>
      <c r="C32" s="41">
        <v>695.01499999999999</v>
      </c>
      <c r="D32" s="48">
        <f t="shared" si="8"/>
        <v>556.78524000000004</v>
      </c>
      <c r="E32" s="41">
        <f t="shared" si="8"/>
        <v>556.78524000000004</v>
      </c>
      <c r="F32" s="41">
        <v>0</v>
      </c>
      <c r="G32" s="41">
        <v>0</v>
      </c>
      <c r="H32" s="41">
        <v>0</v>
      </c>
      <c r="I32" s="41">
        <v>0</v>
      </c>
      <c r="J32" s="41">
        <v>556.78524000000004</v>
      </c>
      <c r="K32" s="41">
        <v>556.78524000000004</v>
      </c>
      <c r="L32" s="41">
        <v>0</v>
      </c>
      <c r="M32" s="41">
        <v>0</v>
      </c>
      <c r="N32" s="41">
        <v>0</v>
      </c>
      <c r="O32" s="41">
        <v>0</v>
      </c>
      <c r="P32" s="20" t="s">
        <v>40</v>
      </c>
      <c r="Q32" s="29">
        <v>34531</v>
      </c>
      <c r="R32" s="26">
        <v>11000</v>
      </c>
      <c r="S32" s="26">
        <v>17888</v>
      </c>
      <c r="T32" s="26">
        <f t="shared" si="7"/>
        <v>62.618181818181824</v>
      </c>
      <c r="U32" s="98" t="s">
        <v>186</v>
      </c>
      <c r="V32" s="37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</row>
    <row r="33" spans="1:113" s="9" customFormat="1" ht="108.75" customHeight="1">
      <c r="A33" s="22" t="s">
        <v>41</v>
      </c>
      <c r="B33" s="45">
        <v>37.200000000000003</v>
      </c>
      <c r="C33" s="41">
        <v>43.2</v>
      </c>
      <c r="D33" s="48">
        <f t="shared" si="8"/>
        <v>22.398349999999997</v>
      </c>
      <c r="E33" s="41">
        <f t="shared" si="8"/>
        <v>21.195130000000002</v>
      </c>
      <c r="F33" s="41">
        <v>0</v>
      </c>
      <c r="G33" s="41">
        <v>0</v>
      </c>
      <c r="H33" s="41">
        <v>0</v>
      </c>
      <c r="I33" s="41">
        <v>0</v>
      </c>
      <c r="J33" s="41">
        <v>22.398349999999997</v>
      </c>
      <c r="K33" s="41">
        <v>21.195130000000002</v>
      </c>
      <c r="L33" s="41">
        <v>0</v>
      </c>
      <c r="M33" s="41">
        <v>0</v>
      </c>
      <c r="N33" s="41">
        <v>0</v>
      </c>
      <c r="O33" s="41">
        <v>0</v>
      </c>
      <c r="P33" s="20" t="s">
        <v>42</v>
      </c>
      <c r="Q33" s="29">
        <v>100</v>
      </c>
      <c r="R33" s="26">
        <v>100</v>
      </c>
      <c r="S33" s="26">
        <v>100</v>
      </c>
      <c r="T33" s="26">
        <f>S33-R33</f>
        <v>0</v>
      </c>
      <c r="U33" s="98" t="s">
        <v>163</v>
      </c>
      <c r="V33" s="37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</row>
    <row r="34" spans="1:113" ht="105" customHeight="1">
      <c r="A34" s="21" t="s">
        <v>43</v>
      </c>
      <c r="B34" s="46">
        <f>B35+B36</f>
        <v>2500</v>
      </c>
      <c r="C34" s="62">
        <f>C35+C36</f>
        <v>4257.44182</v>
      </c>
      <c r="D34" s="46">
        <f>F34+H34+J34+L34+N34</f>
        <v>3035.59582</v>
      </c>
      <c r="E34" s="42">
        <f>G34+I34+K34+M34+O34</f>
        <v>2939.80287</v>
      </c>
      <c r="F34" s="62">
        <f t="shared" ref="F34:O34" si="9">F35+F36</f>
        <v>0</v>
      </c>
      <c r="G34" s="42">
        <f t="shared" si="9"/>
        <v>0</v>
      </c>
      <c r="H34" s="42">
        <f t="shared" si="9"/>
        <v>0</v>
      </c>
      <c r="I34" s="42">
        <f t="shared" si="9"/>
        <v>0</v>
      </c>
      <c r="J34" s="42">
        <f t="shared" si="9"/>
        <v>3035.59582</v>
      </c>
      <c r="K34" s="42">
        <f t="shared" si="9"/>
        <v>2939.80287</v>
      </c>
      <c r="L34" s="62">
        <f t="shared" si="9"/>
        <v>0</v>
      </c>
      <c r="M34" s="42">
        <f t="shared" si="9"/>
        <v>0</v>
      </c>
      <c r="N34" s="62">
        <f t="shared" si="9"/>
        <v>0</v>
      </c>
      <c r="O34" s="42">
        <f t="shared" si="9"/>
        <v>0</v>
      </c>
      <c r="P34" s="56" t="s">
        <v>44</v>
      </c>
      <c r="Q34" s="25">
        <v>15</v>
      </c>
      <c r="R34" s="26">
        <v>85</v>
      </c>
      <c r="S34" s="25">
        <v>80</v>
      </c>
      <c r="T34" s="26">
        <f>S34-R34</f>
        <v>-5</v>
      </c>
      <c r="U34" s="114" t="s">
        <v>133</v>
      </c>
    </row>
    <row r="35" spans="1:113" ht="303.75" customHeight="1">
      <c r="A35" s="49" t="s">
        <v>45</v>
      </c>
      <c r="B35" s="45">
        <v>2500</v>
      </c>
      <c r="C35" s="41">
        <v>4257.44182</v>
      </c>
      <c r="D35" s="46">
        <f>F35+H35+J35+L35+N35</f>
        <v>3035.59582</v>
      </c>
      <c r="E35" s="42">
        <f>G35+I35+K35+M35+O35</f>
        <v>2939.80287</v>
      </c>
      <c r="F35" s="41">
        <v>0</v>
      </c>
      <c r="G35" s="41">
        <v>0</v>
      </c>
      <c r="H35" s="41">
        <v>0</v>
      </c>
      <c r="I35" s="41">
        <v>0</v>
      </c>
      <c r="J35" s="41">
        <v>3035.59582</v>
      </c>
      <c r="K35" s="41">
        <v>2939.80287</v>
      </c>
      <c r="L35" s="41">
        <v>0</v>
      </c>
      <c r="M35" s="41">
        <v>0</v>
      </c>
      <c r="N35" s="41">
        <v>0</v>
      </c>
      <c r="O35" s="41">
        <v>0</v>
      </c>
      <c r="P35" s="50" t="s">
        <v>46</v>
      </c>
      <c r="Q35" s="53">
        <v>100</v>
      </c>
      <c r="R35" s="51">
        <v>87</v>
      </c>
      <c r="S35" s="115">
        <v>85</v>
      </c>
      <c r="T35" s="116">
        <f>S35-R35</f>
        <v>-2</v>
      </c>
      <c r="U35" s="194" t="s">
        <v>164</v>
      </c>
    </row>
    <row r="36" spans="1:113" ht="168.75" customHeight="1">
      <c r="A36" s="22" t="s">
        <v>47</v>
      </c>
      <c r="B36" s="45">
        <v>0</v>
      </c>
      <c r="C36" s="41">
        <v>0</v>
      </c>
      <c r="D36" s="46">
        <f>J36</f>
        <v>0</v>
      </c>
      <c r="E36" s="42">
        <f>K36</f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56" t="s">
        <v>48</v>
      </c>
      <c r="Q36" s="25">
        <v>15</v>
      </c>
      <c r="R36" s="26">
        <v>80</v>
      </c>
      <c r="S36" s="25">
        <v>75</v>
      </c>
      <c r="T36" s="26">
        <f>S36-R36</f>
        <v>-5</v>
      </c>
      <c r="U36" s="114" t="s">
        <v>165</v>
      </c>
    </row>
    <row r="37" spans="1:113" ht="102" customHeight="1">
      <c r="A37" s="49" t="s">
        <v>49</v>
      </c>
      <c r="B37" s="47">
        <f>SUM(B38:B41)</f>
        <v>800293.6</v>
      </c>
      <c r="C37" s="42">
        <f>SUM(C38:C41)</f>
        <v>800293.6</v>
      </c>
      <c r="D37" s="46">
        <f>F37+H37+J37+L37+N37</f>
        <v>369562.18987999996</v>
      </c>
      <c r="E37" s="42">
        <f>G37+I37+K37+M37+O37</f>
        <v>361702.43307000003</v>
      </c>
      <c r="F37" s="62">
        <f>SUM(F38:F41)</f>
        <v>369562.18987999996</v>
      </c>
      <c r="G37" s="42">
        <f>SUM(G38:G41)</f>
        <v>361702.43307000003</v>
      </c>
      <c r="H37" s="42">
        <f t="shared" ref="H37:O37" si="10">SUM(H38:H41)</f>
        <v>0</v>
      </c>
      <c r="I37" s="42">
        <f>SUM(I38:I41)</f>
        <v>0</v>
      </c>
      <c r="J37" s="42">
        <f t="shared" si="10"/>
        <v>0</v>
      </c>
      <c r="K37" s="42">
        <f t="shared" si="10"/>
        <v>0</v>
      </c>
      <c r="L37" s="62">
        <f t="shared" si="10"/>
        <v>0</v>
      </c>
      <c r="M37" s="42">
        <f t="shared" si="10"/>
        <v>0</v>
      </c>
      <c r="N37" s="62">
        <f t="shared" si="10"/>
        <v>0</v>
      </c>
      <c r="O37" s="42">
        <f t="shared" si="10"/>
        <v>0</v>
      </c>
      <c r="P37" s="50" t="s">
        <v>109</v>
      </c>
      <c r="Q37" s="53" t="s">
        <v>15</v>
      </c>
      <c r="R37" s="51" t="s">
        <v>143</v>
      </c>
      <c r="S37" s="93">
        <v>55.5</v>
      </c>
      <c r="T37" s="93">
        <f>70-S37</f>
        <v>14.5</v>
      </c>
      <c r="U37" s="96" t="s">
        <v>204</v>
      </c>
    </row>
    <row r="38" spans="1:113" ht="126" customHeight="1">
      <c r="A38" s="21" t="s">
        <v>166</v>
      </c>
      <c r="B38" s="45">
        <v>760392.1</v>
      </c>
      <c r="C38" s="41">
        <v>760392.1</v>
      </c>
      <c r="D38" s="46">
        <f>F38</f>
        <v>359219.18540999998</v>
      </c>
      <c r="E38" s="42">
        <f t="shared" ref="D38:E41" si="11">G38</f>
        <v>352174.51402</v>
      </c>
      <c r="F38" s="41">
        <v>359219.18540999998</v>
      </c>
      <c r="G38" s="41">
        <v>352174.51402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56" t="s">
        <v>50</v>
      </c>
      <c r="Q38" s="25">
        <v>19314</v>
      </c>
      <c r="R38" s="26">
        <v>29000</v>
      </c>
      <c r="S38" s="26">
        <v>18814</v>
      </c>
      <c r="T38" s="26">
        <f>S38/R38*100-100</f>
        <v>-35.124137931034483</v>
      </c>
      <c r="U38" s="124" t="s">
        <v>152</v>
      </c>
    </row>
    <row r="39" spans="1:113" ht="95.25" customHeight="1">
      <c r="A39" s="21" t="s">
        <v>51</v>
      </c>
      <c r="B39" s="45">
        <v>26000</v>
      </c>
      <c r="C39" s="41">
        <v>26000</v>
      </c>
      <c r="D39" s="46">
        <f>F39</f>
        <v>4370.7911100000001</v>
      </c>
      <c r="E39" s="42">
        <f>G39</f>
        <v>4359.3765999999996</v>
      </c>
      <c r="F39" s="41">
        <v>4370.7911100000001</v>
      </c>
      <c r="G39" s="41">
        <v>4359.3765999999996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56" t="s">
        <v>52</v>
      </c>
      <c r="Q39" s="25">
        <v>154</v>
      </c>
      <c r="R39" s="26">
        <v>50</v>
      </c>
      <c r="S39" s="26">
        <v>46</v>
      </c>
      <c r="T39" s="26">
        <f>S39/R39*100-100</f>
        <v>-8</v>
      </c>
      <c r="U39" s="125"/>
    </row>
    <row r="40" spans="1:113" ht="138" customHeight="1">
      <c r="A40" s="21" t="s">
        <v>167</v>
      </c>
      <c r="B40" s="45">
        <v>9900</v>
      </c>
      <c r="C40" s="41">
        <v>9900</v>
      </c>
      <c r="D40" s="48">
        <f t="shared" si="11"/>
        <v>3576.2748199999996</v>
      </c>
      <c r="E40" s="41">
        <f t="shared" si="11"/>
        <v>3004.7307700000001</v>
      </c>
      <c r="F40" s="41">
        <v>3576.2748199999996</v>
      </c>
      <c r="G40" s="41">
        <v>3004.7307700000001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56" t="s">
        <v>130</v>
      </c>
      <c r="Q40" s="25" t="s">
        <v>14</v>
      </c>
      <c r="R40" s="26">
        <v>100</v>
      </c>
      <c r="S40" s="26">
        <v>100</v>
      </c>
      <c r="T40" s="26">
        <f>S40-R40</f>
        <v>0</v>
      </c>
      <c r="U40" s="95" t="s">
        <v>124</v>
      </c>
    </row>
    <row r="41" spans="1:113" ht="190.5" customHeight="1">
      <c r="A41" s="21" t="s">
        <v>106</v>
      </c>
      <c r="B41" s="45">
        <v>4001.5</v>
      </c>
      <c r="C41" s="41">
        <v>4001.5</v>
      </c>
      <c r="D41" s="48">
        <f t="shared" si="11"/>
        <v>2395.9385400000001</v>
      </c>
      <c r="E41" s="41">
        <f t="shared" si="11"/>
        <v>2163.8116800000003</v>
      </c>
      <c r="F41" s="41">
        <v>2395.9385400000001</v>
      </c>
      <c r="G41" s="41">
        <v>2163.8116800000003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56" t="s">
        <v>53</v>
      </c>
      <c r="Q41" s="25">
        <v>21631</v>
      </c>
      <c r="R41" s="26">
        <v>29000</v>
      </c>
      <c r="S41" s="26">
        <v>18814</v>
      </c>
      <c r="T41" s="26">
        <f>S41/R41*100-100</f>
        <v>-35.124137931034483</v>
      </c>
      <c r="U41" s="98" t="s">
        <v>205</v>
      </c>
      <c r="V41" s="39"/>
    </row>
    <row r="42" spans="1:113" s="5" customFormat="1" ht="45" customHeight="1">
      <c r="A42" s="4" t="s">
        <v>182</v>
      </c>
      <c r="B42" s="44">
        <f>B16+B34+B37</f>
        <v>828802.6</v>
      </c>
      <c r="C42" s="40">
        <f>C16+C34+C37</f>
        <v>842597.03281999996</v>
      </c>
      <c r="D42" s="82">
        <f>F42+H42+J42+L42+N42</f>
        <v>419787.60573000001</v>
      </c>
      <c r="E42" s="63">
        <f>G42+I42+K42+M42+O42</f>
        <v>411565.65872000006</v>
      </c>
      <c r="F42" s="61">
        <f t="shared" ref="F42:O42" si="12">F15+F33+F36</f>
        <v>369562.18987999996</v>
      </c>
      <c r="G42" s="40">
        <f t="shared" si="12"/>
        <v>361702.43307000003</v>
      </c>
      <c r="H42" s="40">
        <f t="shared" si="12"/>
        <v>0</v>
      </c>
      <c r="I42" s="40">
        <f t="shared" si="12"/>
        <v>0</v>
      </c>
      <c r="J42" s="63">
        <f>J15+J36</f>
        <v>30727.585850000003</v>
      </c>
      <c r="K42" s="63">
        <f>K15+K36</f>
        <v>30365.395650000002</v>
      </c>
      <c r="L42" s="61">
        <f t="shared" si="12"/>
        <v>8552.1400000000012</v>
      </c>
      <c r="M42" s="40">
        <f t="shared" si="12"/>
        <v>8552.1400000000012</v>
      </c>
      <c r="N42" s="61">
        <f t="shared" si="12"/>
        <v>10945.69</v>
      </c>
      <c r="O42" s="40">
        <f t="shared" si="12"/>
        <v>10945.69</v>
      </c>
      <c r="P42" s="6"/>
      <c r="Q42" s="18"/>
      <c r="R42" s="19"/>
      <c r="S42" s="19"/>
      <c r="T42" s="19"/>
      <c r="U42" s="6"/>
      <c r="V42" s="60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</row>
    <row r="43" spans="1:113" s="5" customFormat="1" ht="30">
      <c r="A43" s="4" t="s">
        <v>98</v>
      </c>
      <c r="B43" s="44">
        <v>0</v>
      </c>
      <c r="C43" s="40">
        <v>0</v>
      </c>
      <c r="D43" s="81">
        <v>0</v>
      </c>
      <c r="E43" s="40">
        <v>0</v>
      </c>
      <c r="F43" s="61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61">
        <v>0</v>
      </c>
      <c r="M43" s="40">
        <v>0</v>
      </c>
      <c r="N43" s="61">
        <v>0</v>
      </c>
      <c r="O43" s="40">
        <v>0</v>
      </c>
      <c r="P43" s="6"/>
      <c r="Q43" s="14"/>
      <c r="R43" s="6"/>
      <c r="S43" s="6"/>
      <c r="T43" s="6"/>
      <c r="U43" s="6"/>
      <c r="V43" s="38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</row>
    <row r="44" spans="1:113" s="2" customFormat="1" ht="136.5" customHeight="1">
      <c r="A44" s="4" t="s">
        <v>128</v>
      </c>
      <c r="B44" s="44">
        <f>B47</f>
        <v>1136</v>
      </c>
      <c r="C44" s="40">
        <f>C47</f>
        <v>1724.8</v>
      </c>
      <c r="D44" s="81">
        <f>F44+H44+J44+N44</f>
        <v>841.33625000000006</v>
      </c>
      <c r="E44" s="40">
        <f>G44+I44+K44+O44</f>
        <v>841.33625000000006</v>
      </c>
      <c r="F44" s="61">
        <f t="shared" ref="F44:O44" si="13">F47</f>
        <v>0</v>
      </c>
      <c r="G44" s="40">
        <f t="shared" si="13"/>
        <v>0</v>
      </c>
      <c r="H44" s="40">
        <f t="shared" si="13"/>
        <v>0</v>
      </c>
      <c r="I44" s="40">
        <f t="shared" si="13"/>
        <v>0</v>
      </c>
      <c r="J44" s="40">
        <f>J47</f>
        <v>841.33625000000006</v>
      </c>
      <c r="K44" s="40">
        <f>K47</f>
        <v>841.33625000000006</v>
      </c>
      <c r="L44" s="61">
        <f t="shared" si="13"/>
        <v>0</v>
      </c>
      <c r="M44" s="40">
        <f t="shared" si="13"/>
        <v>0</v>
      </c>
      <c r="N44" s="61">
        <f t="shared" si="13"/>
        <v>0</v>
      </c>
      <c r="O44" s="40">
        <f t="shared" si="13"/>
        <v>0</v>
      </c>
      <c r="P44" s="56" t="s">
        <v>54</v>
      </c>
      <c r="Q44" s="25">
        <v>32.1</v>
      </c>
      <c r="R44" s="25" t="s">
        <v>144</v>
      </c>
      <c r="S44" s="30">
        <v>40.200000000000003</v>
      </c>
      <c r="T44" s="26">
        <f>S44-30</f>
        <v>10.200000000000003</v>
      </c>
      <c r="U44" s="35" t="s">
        <v>192</v>
      </c>
      <c r="V44" s="38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</row>
    <row r="45" spans="1:113">
      <c r="A45" s="162" t="s">
        <v>179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4"/>
    </row>
    <row r="46" spans="1:113" ht="127.5" customHeight="1">
      <c r="A46" s="21" t="s">
        <v>55</v>
      </c>
      <c r="B46" s="45">
        <f>B47+B58+B72</f>
        <v>1136</v>
      </c>
      <c r="C46" s="41">
        <f t="shared" ref="C46:O46" si="14">C47</f>
        <v>1724.8</v>
      </c>
      <c r="D46" s="48">
        <f>F46+H46+J46+L46+N46</f>
        <v>841.33625000000006</v>
      </c>
      <c r="E46" s="41">
        <f>G46+I46+K46+M46+O46</f>
        <v>841.33625000000006</v>
      </c>
      <c r="F46" s="43">
        <f t="shared" si="14"/>
        <v>0</v>
      </c>
      <c r="G46" s="41">
        <f t="shared" si="14"/>
        <v>0</v>
      </c>
      <c r="H46" s="41">
        <f t="shared" si="14"/>
        <v>0</v>
      </c>
      <c r="I46" s="41">
        <f t="shared" si="14"/>
        <v>0</v>
      </c>
      <c r="J46" s="41">
        <f t="shared" si="14"/>
        <v>841.33625000000006</v>
      </c>
      <c r="K46" s="41">
        <f>K47</f>
        <v>841.33625000000006</v>
      </c>
      <c r="L46" s="43">
        <f t="shared" si="14"/>
        <v>0</v>
      </c>
      <c r="M46" s="41">
        <f t="shared" si="14"/>
        <v>0</v>
      </c>
      <c r="N46" s="43">
        <f t="shared" si="14"/>
        <v>0</v>
      </c>
      <c r="O46" s="41">
        <f t="shared" si="14"/>
        <v>0</v>
      </c>
      <c r="P46" s="56" t="s">
        <v>54</v>
      </c>
      <c r="Q46" s="25">
        <v>32.1</v>
      </c>
      <c r="R46" s="25" t="s">
        <v>144</v>
      </c>
      <c r="S46" s="30">
        <v>40.200000000000003</v>
      </c>
      <c r="T46" s="26">
        <f>S46-30</f>
        <v>10.200000000000003</v>
      </c>
      <c r="U46" s="35" t="s">
        <v>193</v>
      </c>
    </row>
    <row r="47" spans="1:113" ht="118.5" customHeight="1">
      <c r="A47" s="21" t="s">
        <v>103</v>
      </c>
      <c r="B47" s="45">
        <f>SUM(B48:B57)</f>
        <v>1136</v>
      </c>
      <c r="C47" s="41">
        <f>SUM(C48:C57)</f>
        <v>1724.8</v>
      </c>
      <c r="D47" s="48">
        <f>F47+H47+J47+N47</f>
        <v>841.33625000000006</v>
      </c>
      <c r="E47" s="41">
        <f>G47+I47+K47+O47</f>
        <v>841.33625000000006</v>
      </c>
      <c r="F47" s="43">
        <f>SUM(F48:F56)</f>
        <v>0</v>
      </c>
      <c r="G47" s="41">
        <f>SUM(G48:G56)</f>
        <v>0</v>
      </c>
      <c r="H47" s="41">
        <f>SUM(H48:H56)</f>
        <v>0</v>
      </c>
      <c r="I47" s="41">
        <f>SUM(I48:I56)</f>
        <v>0</v>
      </c>
      <c r="J47" s="41">
        <f>SUM(J48:J57)</f>
        <v>841.33625000000006</v>
      </c>
      <c r="K47" s="41">
        <f>SUM(K48:K57)</f>
        <v>841.33625000000006</v>
      </c>
      <c r="L47" s="43">
        <f>SUM(L48:L56)</f>
        <v>0</v>
      </c>
      <c r="M47" s="41">
        <f>SUM(M48:M56)</f>
        <v>0</v>
      </c>
      <c r="N47" s="43">
        <f>SUM(N48:N56)</f>
        <v>0</v>
      </c>
      <c r="O47" s="41">
        <f>SUM(O48:O56)</f>
        <v>0</v>
      </c>
      <c r="P47" s="56" t="s">
        <v>56</v>
      </c>
      <c r="Q47" s="31">
        <v>0.5</v>
      </c>
      <c r="R47" s="32">
        <v>0.45</v>
      </c>
      <c r="S47" s="32">
        <v>0.16</v>
      </c>
      <c r="T47" s="31">
        <f>R47-S47</f>
        <v>0.29000000000000004</v>
      </c>
      <c r="U47" s="99" t="s">
        <v>206</v>
      </c>
    </row>
    <row r="48" spans="1:113" ht="105.75" customHeight="1">
      <c r="A48" s="21" t="s">
        <v>57</v>
      </c>
      <c r="B48" s="45">
        <v>0</v>
      </c>
      <c r="C48" s="41">
        <v>0</v>
      </c>
      <c r="D48" s="48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56" t="s">
        <v>58</v>
      </c>
      <c r="Q48" s="25">
        <v>95</v>
      </c>
      <c r="R48" s="26">
        <v>100</v>
      </c>
      <c r="S48" s="26" t="s">
        <v>168</v>
      </c>
      <c r="T48" s="26" t="s">
        <v>168</v>
      </c>
      <c r="U48" s="104" t="s">
        <v>169</v>
      </c>
    </row>
    <row r="49" spans="1:22" ht="96.75" customHeight="1">
      <c r="A49" s="21" t="s">
        <v>59</v>
      </c>
      <c r="B49" s="45">
        <v>0</v>
      </c>
      <c r="C49" s="41">
        <v>0</v>
      </c>
      <c r="D49" s="48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20" t="s">
        <v>60</v>
      </c>
      <c r="Q49" s="25">
        <v>7.7</v>
      </c>
      <c r="R49" s="26">
        <v>9.5</v>
      </c>
      <c r="S49" s="30">
        <v>21.2</v>
      </c>
      <c r="T49" s="26">
        <f>S49-R49</f>
        <v>11.7</v>
      </c>
      <c r="U49" s="20" t="s">
        <v>194</v>
      </c>
    </row>
    <row r="50" spans="1:22" ht="97.5" customHeight="1">
      <c r="A50" s="21" t="s">
        <v>61</v>
      </c>
      <c r="B50" s="45">
        <v>0</v>
      </c>
      <c r="C50" s="41">
        <v>0</v>
      </c>
      <c r="D50" s="48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56" t="s">
        <v>62</v>
      </c>
      <c r="Q50" s="25">
        <v>100</v>
      </c>
      <c r="R50" s="33">
        <v>100</v>
      </c>
      <c r="S50" s="33">
        <v>100</v>
      </c>
      <c r="T50" s="26">
        <f>S50-R50</f>
        <v>0</v>
      </c>
      <c r="U50" s="98" t="s">
        <v>170</v>
      </c>
    </row>
    <row r="51" spans="1:22" ht="128.25" customHeight="1">
      <c r="A51" s="21" t="s">
        <v>63</v>
      </c>
      <c r="B51" s="45">
        <v>0</v>
      </c>
      <c r="C51" s="41">
        <v>0</v>
      </c>
      <c r="D51" s="48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56" t="s">
        <v>64</v>
      </c>
      <c r="Q51" s="25" t="s">
        <v>15</v>
      </c>
      <c r="R51" s="33">
        <v>99</v>
      </c>
      <c r="S51" s="33" t="s">
        <v>168</v>
      </c>
      <c r="T51" s="26" t="s">
        <v>168</v>
      </c>
      <c r="U51" s="99" t="s">
        <v>207</v>
      </c>
    </row>
    <row r="52" spans="1:22" ht="153" customHeight="1">
      <c r="A52" s="21" t="s">
        <v>65</v>
      </c>
      <c r="B52" s="45">
        <v>0</v>
      </c>
      <c r="C52" s="41">
        <v>0</v>
      </c>
      <c r="D52" s="46">
        <v>0</v>
      </c>
      <c r="E52" s="42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56" t="s">
        <v>66</v>
      </c>
      <c r="Q52" s="25" t="s">
        <v>15</v>
      </c>
      <c r="R52" s="33">
        <v>100</v>
      </c>
      <c r="S52" s="33" t="s">
        <v>168</v>
      </c>
      <c r="T52" s="26" t="s">
        <v>168</v>
      </c>
      <c r="U52" s="101" t="s">
        <v>207</v>
      </c>
    </row>
    <row r="53" spans="1:22" ht="117.75" customHeight="1">
      <c r="A53" s="49" t="s">
        <v>67</v>
      </c>
      <c r="B53" s="45">
        <v>386</v>
      </c>
      <c r="C53" s="41">
        <v>386</v>
      </c>
      <c r="D53" s="83">
        <f>F53+H53+J53+N53</f>
        <v>277.75</v>
      </c>
      <c r="E53" s="64">
        <f>G53+I53+K53+O53</f>
        <v>277.75</v>
      </c>
      <c r="F53" s="41">
        <v>0</v>
      </c>
      <c r="G53" s="41">
        <v>0</v>
      </c>
      <c r="H53" s="41">
        <v>0</v>
      </c>
      <c r="I53" s="41">
        <v>0</v>
      </c>
      <c r="J53" s="41">
        <v>277.75</v>
      </c>
      <c r="K53" s="41">
        <v>277.75</v>
      </c>
      <c r="L53" s="41">
        <v>0</v>
      </c>
      <c r="M53" s="41">
        <v>0</v>
      </c>
      <c r="N53" s="41">
        <v>0</v>
      </c>
      <c r="O53" s="41">
        <v>0</v>
      </c>
      <c r="P53" s="50" t="s">
        <v>68</v>
      </c>
      <c r="Q53" s="53" t="s">
        <v>15</v>
      </c>
      <c r="R53" s="57">
        <v>30</v>
      </c>
      <c r="S53" s="103">
        <v>33</v>
      </c>
      <c r="T53" s="103">
        <f>S53/R53*100-100</f>
        <v>10.000000000000014</v>
      </c>
      <c r="U53" s="102" t="s">
        <v>196</v>
      </c>
    </row>
    <row r="54" spans="1:22" ht="116.25" customHeight="1">
      <c r="A54" s="21" t="s">
        <v>69</v>
      </c>
      <c r="B54" s="45">
        <v>0</v>
      </c>
      <c r="C54" s="41">
        <v>0</v>
      </c>
      <c r="D54" s="48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56" t="s">
        <v>70</v>
      </c>
      <c r="Q54" s="58" t="s">
        <v>15</v>
      </c>
      <c r="R54" s="33">
        <v>100</v>
      </c>
      <c r="S54" s="33">
        <v>100</v>
      </c>
      <c r="T54" s="26">
        <f>S54-R54</f>
        <v>0</v>
      </c>
      <c r="U54" s="104" t="s">
        <v>171</v>
      </c>
    </row>
    <row r="55" spans="1:22" ht="80.25" customHeight="1">
      <c r="A55" s="21" t="s">
        <v>71</v>
      </c>
      <c r="B55" s="45">
        <v>0</v>
      </c>
      <c r="C55" s="41">
        <v>0</v>
      </c>
      <c r="D55" s="48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56" t="s">
        <v>72</v>
      </c>
      <c r="Q55" s="58" t="s">
        <v>15</v>
      </c>
      <c r="R55" s="33">
        <v>1</v>
      </c>
      <c r="S55" s="33">
        <v>1</v>
      </c>
      <c r="T55" s="33">
        <f>S55/R55*100-100</f>
        <v>0</v>
      </c>
      <c r="U55" s="98" t="s">
        <v>172</v>
      </c>
    </row>
    <row r="56" spans="1:22" ht="82.5" customHeight="1">
      <c r="A56" s="21" t="s">
        <v>132</v>
      </c>
      <c r="B56" s="45">
        <v>450</v>
      </c>
      <c r="C56" s="41">
        <v>750</v>
      </c>
      <c r="D56" s="48">
        <f>F56+H56+J56+N56</f>
        <v>300</v>
      </c>
      <c r="E56" s="41">
        <f>G56+I56+K56+O56</f>
        <v>300</v>
      </c>
      <c r="F56" s="41">
        <v>0</v>
      </c>
      <c r="G56" s="41">
        <v>0</v>
      </c>
      <c r="H56" s="41">
        <v>0</v>
      </c>
      <c r="I56" s="41">
        <v>0</v>
      </c>
      <c r="J56" s="41">
        <v>300</v>
      </c>
      <c r="K56" s="41">
        <v>300</v>
      </c>
      <c r="L56" s="41">
        <v>0</v>
      </c>
      <c r="M56" s="41">
        <v>0</v>
      </c>
      <c r="N56" s="41">
        <v>0</v>
      </c>
      <c r="O56" s="41">
        <v>0</v>
      </c>
      <c r="P56" s="56" t="s">
        <v>135</v>
      </c>
      <c r="Q56" s="25">
        <v>76</v>
      </c>
      <c r="R56" s="33">
        <v>6</v>
      </c>
      <c r="S56" s="86">
        <v>4</v>
      </c>
      <c r="T56" s="33">
        <f>S56/R56*100-100</f>
        <v>-33.333333333333343</v>
      </c>
      <c r="U56" s="126" t="s">
        <v>191</v>
      </c>
    </row>
    <row r="57" spans="1:22" ht="87" customHeight="1">
      <c r="A57" s="21" t="s">
        <v>111</v>
      </c>
      <c r="B57" s="45">
        <v>300</v>
      </c>
      <c r="C57" s="41">
        <v>588.79999999999995</v>
      </c>
      <c r="D57" s="48">
        <f>F57+H57+J57+N57</f>
        <v>263.58625000000001</v>
      </c>
      <c r="E57" s="41">
        <f>G57+I57+K57+O57</f>
        <v>263.58625000000001</v>
      </c>
      <c r="F57" s="41">
        <v>0</v>
      </c>
      <c r="G57" s="41">
        <v>0</v>
      </c>
      <c r="H57" s="41">
        <v>0</v>
      </c>
      <c r="I57" s="41">
        <v>0</v>
      </c>
      <c r="J57" s="41">
        <v>263.58625000000001</v>
      </c>
      <c r="K57" s="41">
        <v>263.58625000000001</v>
      </c>
      <c r="L57" s="41">
        <v>0</v>
      </c>
      <c r="M57" s="41">
        <v>0</v>
      </c>
      <c r="N57" s="41">
        <v>0</v>
      </c>
      <c r="O57" s="41">
        <v>0</v>
      </c>
      <c r="P57" s="56" t="s">
        <v>112</v>
      </c>
      <c r="Q57" s="58" t="s">
        <v>15</v>
      </c>
      <c r="R57" s="33">
        <v>5</v>
      </c>
      <c r="S57" s="86">
        <v>4</v>
      </c>
      <c r="T57" s="33">
        <f>S57/R57*100-100</f>
        <v>-20</v>
      </c>
      <c r="U57" s="127"/>
    </row>
    <row r="58" spans="1:22" ht="105.75" customHeight="1">
      <c r="A58" s="174" t="s">
        <v>114</v>
      </c>
      <c r="B58" s="45">
        <v>0</v>
      </c>
      <c r="C58" s="41">
        <v>0</v>
      </c>
      <c r="D58" s="48">
        <v>0</v>
      </c>
      <c r="E58" s="41">
        <v>0</v>
      </c>
      <c r="F58" s="43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3">
        <v>0</v>
      </c>
      <c r="M58" s="41">
        <v>0</v>
      </c>
      <c r="N58" s="43">
        <v>0</v>
      </c>
      <c r="O58" s="41">
        <v>0</v>
      </c>
      <c r="P58" s="56" t="s">
        <v>73</v>
      </c>
      <c r="Q58" s="25">
        <v>28.2</v>
      </c>
      <c r="R58" s="33" t="s">
        <v>145</v>
      </c>
      <c r="S58" s="33">
        <v>44.8</v>
      </c>
      <c r="T58" s="26">
        <f>S58-35</f>
        <v>9.7999999999999972</v>
      </c>
      <c r="U58" s="101" t="s">
        <v>209</v>
      </c>
      <c r="V58" s="39"/>
    </row>
    <row r="59" spans="1:22" ht="134.25" customHeight="1">
      <c r="A59" s="174"/>
      <c r="B59" s="48">
        <v>0</v>
      </c>
      <c r="C59" s="43">
        <v>0</v>
      </c>
      <c r="D59" s="84">
        <v>0</v>
      </c>
      <c r="E59" s="65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56" t="s">
        <v>125</v>
      </c>
      <c r="Q59" s="58" t="s">
        <v>14</v>
      </c>
      <c r="R59" s="34" t="s">
        <v>146</v>
      </c>
      <c r="S59" s="90" t="s">
        <v>168</v>
      </c>
      <c r="T59" s="26" t="s">
        <v>168</v>
      </c>
      <c r="U59" s="99" t="s">
        <v>207</v>
      </c>
      <c r="V59" s="39"/>
    </row>
    <row r="60" spans="1:22" ht="150">
      <c r="A60" s="174"/>
      <c r="B60" s="48">
        <v>0</v>
      </c>
      <c r="C60" s="43">
        <v>0</v>
      </c>
      <c r="D60" s="47">
        <v>0</v>
      </c>
      <c r="E60" s="42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56" t="s">
        <v>126</v>
      </c>
      <c r="Q60" s="58" t="s">
        <v>14</v>
      </c>
      <c r="R60" s="34" t="s">
        <v>147</v>
      </c>
      <c r="S60" s="90" t="s">
        <v>168</v>
      </c>
      <c r="T60" s="26" t="s">
        <v>168</v>
      </c>
      <c r="U60" s="99" t="s">
        <v>207</v>
      </c>
    </row>
    <row r="61" spans="1:22" ht="144" customHeight="1">
      <c r="A61" s="174"/>
      <c r="B61" s="48">
        <v>0</v>
      </c>
      <c r="C61" s="43">
        <v>0</v>
      </c>
      <c r="D61" s="84">
        <v>0</v>
      </c>
      <c r="E61" s="65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56" t="s">
        <v>107</v>
      </c>
      <c r="Q61" s="58" t="s">
        <v>14</v>
      </c>
      <c r="R61" s="34" t="s">
        <v>148</v>
      </c>
      <c r="S61" s="90" t="s">
        <v>168</v>
      </c>
      <c r="T61" s="26" t="s">
        <v>168</v>
      </c>
      <c r="U61" s="99" t="s">
        <v>207</v>
      </c>
    </row>
    <row r="62" spans="1:22" ht="150">
      <c r="A62" s="174"/>
      <c r="B62" s="48">
        <v>0</v>
      </c>
      <c r="C62" s="43">
        <v>0</v>
      </c>
      <c r="D62" s="47">
        <v>0</v>
      </c>
      <c r="E62" s="42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56" t="s">
        <v>173</v>
      </c>
      <c r="Q62" s="58" t="s">
        <v>14</v>
      </c>
      <c r="R62" s="34" t="s">
        <v>149</v>
      </c>
      <c r="S62" s="90" t="s">
        <v>168</v>
      </c>
      <c r="T62" s="26" t="s">
        <v>168</v>
      </c>
      <c r="U62" s="99" t="s">
        <v>207</v>
      </c>
    </row>
    <row r="63" spans="1:22" ht="150">
      <c r="A63" s="174"/>
      <c r="B63" s="48">
        <v>0</v>
      </c>
      <c r="C63" s="43">
        <v>0</v>
      </c>
      <c r="D63" s="47">
        <v>0</v>
      </c>
      <c r="E63" s="42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56" t="s">
        <v>108</v>
      </c>
      <c r="Q63" s="58" t="s">
        <v>14</v>
      </c>
      <c r="R63" s="34" t="s">
        <v>150</v>
      </c>
      <c r="S63" s="90" t="s">
        <v>168</v>
      </c>
      <c r="T63" s="26" t="s">
        <v>168</v>
      </c>
      <c r="U63" s="99" t="s">
        <v>207</v>
      </c>
    </row>
    <row r="64" spans="1:22" ht="167.25" customHeight="1">
      <c r="A64" s="21"/>
      <c r="B64" s="48">
        <v>0</v>
      </c>
      <c r="C64" s="43">
        <v>0</v>
      </c>
      <c r="D64" s="84">
        <v>0</v>
      </c>
      <c r="E64" s="65">
        <v>0</v>
      </c>
      <c r="F64" s="66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56" t="s">
        <v>157</v>
      </c>
      <c r="Q64" s="58" t="s">
        <v>14</v>
      </c>
      <c r="R64" s="34" t="s">
        <v>151</v>
      </c>
      <c r="S64" s="90" t="s">
        <v>168</v>
      </c>
      <c r="T64" s="26" t="s">
        <v>168</v>
      </c>
      <c r="U64" s="99" t="s">
        <v>207</v>
      </c>
    </row>
    <row r="65" spans="1:113" ht="144" customHeight="1">
      <c r="A65" s="21" t="s">
        <v>74</v>
      </c>
      <c r="B65" s="45">
        <v>0</v>
      </c>
      <c r="C65" s="41">
        <v>0</v>
      </c>
      <c r="D65" s="48">
        <v>0</v>
      </c>
      <c r="E65" s="41">
        <v>0</v>
      </c>
      <c r="F65" s="43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3">
        <v>0</v>
      </c>
      <c r="M65" s="41">
        <v>0</v>
      </c>
      <c r="N65" s="43">
        <v>0</v>
      </c>
      <c r="O65" s="41">
        <v>0</v>
      </c>
      <c r="P65" s="56" t="s">
        <v>119</v>
      </c>
      <c r="Q65" s="58" t="s">
        <v>15</v>
      </c>
      <c r="R65" s="33">
        <v>100</v>
      </c>
      <c r="S65" s="33" t="s">
        <v>168</v>
      </c>
      <c r="T65" s="26" t="s">
        <v>168</v>
      </c>
      <c r="U65" s="99" t="s">
        <v>207</v>
      </c>
    </row>
    <row r="66" spans="1:113" ht="139.5" customHeight="1">
      <c r="A66" s="21" t="s">
        <v>116</v>
      </c>
      <c r="B66" s="45">
        <v>0</v>
      </c>
      <c r="C66" s="41">
        <v>0</v>
      </c>
      <c r="D66" s="48">
        <v>0</v>
      </c>
      <c r="E66" s="41">
        <v>0</v>
      </c>
      <c r="F66" s="43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3">
        <v>0</v>
      </c>
      <c r="M66" s="41">
        <v>0</v>
      </c>
      <c r="N66" s="43">
        <v>0</v>
      </c>
      <c r="O66" s="41">
        <v>0</v>
      </c>
      <c r="P66" s="56" t="s">
        <v>117</v>
      </c>
      <c r="Q66" s="58" t="s">
        <v>15</v>
      </c>
      <c r="R66" s="33">
        <v>99</v>
      </c>
      <c r="S66" s="33" t="s">
        <v>168</v>
      </c>
      <c r="T66" s="26" t="s">
        <v>168</v>
      </c>
      <c r="U66" s="99" t="s">
        <v>207</v>
      </c>
    </row>
    <row r="67" spans="1:113" ht="159.75" customHeight="1">
      <c r="A67" s="21" t="s">
        <v>75</v>
      </c>
      <c r="B67" s="45">
        <v>0</v>
      </c>
      <c r="C67" s="41">
        <v>0</v>
      </c>
      <c r="D67" s="48">
        <v>0</v>
      </c>
      <c r="E67" s="41">
        <v>0</v>
      </c>
      <c r="F67" s="43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3">
        <v>0</v>
      </c>
      <c r="M67" s="41">
        <v>0</v>
      </c>
      <c r="N67" s="43">
        <v>0</v>
      </c>
      <c r="O67" s="41">
        <v>0</v>
      </c>
      <c r="P67" s="56" t="s">
        <v>131</v>
      </c>
      <c r="Q67" s="58" t="s">
        <v>15</v>
      </c>
      <c r="R67" s="33">
        <v>1</v>
      </c>
      <c r="S67" s="33">
        <v>1</v>
      </c>
      <c r="T67" s="33">
        <f>S67/R67*100-100</f>
        <v>0</v>
      </c>
      <c r="U67" s="98" t="s">
        <v>174</v>
      </c>
    </row>
    <row r="68" spans="1:113" ht="131.25" customHeight="1">
      <c r="A68" s="148" t="s">
        <v>76</v>
      </c>
      <c r="B68" s="155">
        <v>0</v>
      </c>
      <c r="C68" s="119">
        <v>0</v>
      </c>
      <c r="D68" s="144">
        <v>0</v>
      </c>
      <c r="E68" s="119">
        <v>0</v>
      </c>
      <c r="F68" s="122">
        <v>0</v>
      </c>
      <c r="G68" s="119">
        <v>0</v>
      </c>
      <c r="H68" s="119">
        <v>0</v>
      </c>
      <c r="I68" s="119">
        <v>0</v>
      </c>
      <c r="J68" s="119">
        <v>0</v>
      </c>
      <c r="K68" s="119">
        <v>0</v>
      </c>
      <c r="L68" s="122">
        <v>0</v>
      </c>
      <c r="M68" s="119">
        <v>0</v>
      </c>
      <c r="N68" s="122">
        <v>0</v>
      </c>
      <c r="O68" s="119">
        <v>0</v>
      </c>
      <c r="P68" s="124" t="s">
        <v>77</v>
      </c>
      <c r="Q68" s="166" t="s">
        <v>15</v>
      </c>
      <c r="R68" s="168">
        <v>100</v>
      </c>
      <c r="S68" s="139" t="s">
        <v>168</v>
      </c>
      <c r="T68" s="117" t="s">
        <v>168</v>
      </c>
      <c r="U68" s="117" t="s">
        <v>207</v>
      </c>
    </row>
    <row r="69" spans="1:113" ht="102" customHeight="1">
      <c r="A69" s="150"/>
      <c r="B69" s="157"/>
      <c r="C69" s="121"/>
      <c r="D69" s="146"/>
      <c r="E69" s="121"/>
      <c r="F69" s="123"/>
      <c r="G69" s="121"/>
      <c r="H69" s="121"/>
      <c r="I69" s="121"/>
      <c r="J69" s="121"/>
      <c r="K69" s="121"/>
      <c r="L69" s="123"/>
      <c r="M69" s="121"/>
      <c r="N69" s="123"/>
      <c r="O69" s="121"/>
      <c r="P69" s="125"/>
      <c r="Q69" s="167"/>
      <c r="R69" s="169"/>
      <c r="S69" s="140"/>
      <c r="T69" s="118"/>
      <c r="U69" s="118"/>
    </row>
    <row r="70" spans="1:113" ht="147" customHeight="1">
      <c r="A70" s="21" t="s">
        <v>78</v>
      </c>
      <c r="B70" s="45">
        <v>0</v>
      </c>
      <c r="C70" s="41">
        <v>0</v>
      </c>
      <c r="D70" s="48">
        <v>0</v>
      </c>
      <c r="E70" s="41">
        <v>0</v>
      </c>
      <c r="F70" s="43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3">
        <v>0</v>
      </c>
      <c r="M70" s="41">
        <v>0</v>
      </c>
      <c r="N70" s="43">
        <v>0</v>
      </c>
      <c r="O70" s="41">
        <v>0</v>
      </c>
      <c r="P70" s="56" t="s">
        <v>183</v>
      </c>
      <c r="Q70" s="58" t="s">
        <v>15</v>
      </c>
      <c r="R70" s="33">
        <v>100</v>
      </c>
      <c r="S70" s="33">
        <v>100</v>
      </c>
      <c r="T70" s="26">
        <f>S70-R70</f>
        <v>0</v>
      </c>
      <c r="U70" s="99" t="s">
        <v>175</v>
      </c>
    </row>
    <row r="71" spans="1:113" ht="170.25" customHeight="1">
      <c r="A71" s="21" t="s">
        <v>79</v>
      </c>
      <c r="B71" s="45">
        <v>0</v>
      </c>
      <c r="C71" s="41">
        <v>0</v>
      </c>
      <c r="D71" s="48">
        <v>0</v>
      </c>
      <c r="E71" s="41">
        <v>0</v>
      </c>
      <c r="F71" s="43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3">
        <v>0</v>
      </c>
      <c r="M71" s="41">
        <v>0</v>
      </c>
      <c r="N71" s="43">
        <v>0</v>
      </c>
      <c r="O71" s="41">
        <v>0</v>
      </c>
      <c r="P71" s="56" t="s">
        <v>80</v>
      </c>
      <c r="Q71" s="25" t="s">
        <v>15</v>
      </c>
      <c r="R71" s="33">
        <v>2</v>
      </c>
      <c r="S71" s="25">
        <v>2</v>
      </c>
      <c r="T71" s="33">
        <f>S71/R71*100-100</f>
        <v>0</v>
      </c>
      <c r="U71" s="101" t="s">
        <v>208</v>
      </c>
    </row>
    <row r="72" spans="1:113" s="8" customFormat="1" ht="129" customHeight="1">
      <c r="A72" s="170" t="s">
        <v>81</v>
      </c>
      <c r="B72" s="155">
        <v>0</v>
      </c>
      <c r="C72" s="119">
        <v>0</v>
      </c>
      <c r="D72" s="144">
        <v>0</v>
      </c>
      <c r="E72" s="119">
        <v>0</v>
      </c>
      <c r="F72" s="122">
        <v>0</v>
      </c>
      <c r="G72" s="119">
        <v>0</v>
      </c>
      <c r="H72" s="119">
        <v>0</v>
      </c>
      <c r="I72" s="119">
        <v>0</v>
      </c>
      <c r="J72" s="119">
        <v>0</v>
      </c>
      <c r="K72" s="119">
        <v>0</v>
      </c>
      <c r="L72" s="122">
        <v>0</v>
      </c>
      <c r="M72" s="119">
        <v>0</v>
      </c>
      <c r="N72" s="122">
        <v>0</v>
      </c>
      <c r="O72" s="119">
        <v>0</v>
      </c>
      <c r="P72" s="124" t="s">
        <v>82</v>
      </c>
      <c r="Q72" s="172">
        <v>75</v>
      </c>
      <c r="R72" s="168">
        <v>90</v>
      </c>
      <c r="S72" s="168">
        <v>87</v>
      </c>
      <c r="T72" s="128">
        <f>S72-R72</f>
        <v>-3</v>
      </c>
      <c r="U72" s="124" t="s">
        <v>188</v>
      </c>
      <c r="V72" s="37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6"/>
      <c r="DA72" s="16"/>
      <c r="DB72" s="16"/>
      <c r="DC72" s="16"/>
      <c r="DD72" s="16"/>
      <c r="DE72" s="16"/>
      <c r="DF72" s="16"/>
      <c r="DG72" s="16"/>
      <c r="DH72" s="16"/>
      <c r="DI72" s="16"/>
    </row>
    <row r="73" spans="1:113" s="8" customFormat="1" ht="110.25" customHeight="1">
      <c r="A73" s="171"/>
      <c r="B73" s="157"/>
      <c r="C73" s="121"/>
      <c r="D73" s="146"/>
      <c r="E73" s="121"/>
      <c r="F73" s="123"/>
      <c r="G73" s="121"/>
      <c r="H73" s="121"/>
      <c r="I73" s="121"/>
      <c r="J73" s="121"/>
      <c r="K73" s="121"/>
      <c r="L73" s="123"/>
      <c r="M73" s="121"/>
      <c r="N73" s="123"/>
      <c r="O73" s="121"/>
      <c r="P73" s="125"/>
      <c r="Q73" s="173"/>
      <c r="R73" s="169"/>
      <c r="S73" s="169"/>
      <c r="T73" s="130"/>
      <c r="U73" s="125"/>
      <c r="V73" s="37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6"/>
      <c r="DA73" s="16"/>
      <c r="DB73" s="16"/>
      <c r="DC73" s="16"/>
      <c r="DD73" s="16"/>
      <c r="DE73" s="16"/>
      <c r="DF73" s="16"/>
      <c r="DG73" s="16"/>
      <c r="DH73" s="16"/>
      <c r="DI73" s="16"/>
    </row>
    <row r="74" spans="1:113" s="8" customFormat="1" ht="105.75" customHeight="1">
      <c r="A74" s="21" t="s">
        <v>83</v>
      </c>
      <c r="B74" s="45">
        <v>0</v>
      </c>
      <c r="C74" s="41">
        <v>0</v>
      </c>
      <c r="D74" s="48">
        <v>0</v>
      </c>
      <c r="E74" s="41">
        <v>0</v>
      </c>
      <c r="F74" s="43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3">
        <v>0</v>
      </c>
      <c r="M74" s="41">
        <v>0</v>
      </c>
      <c r="N74" s="43">
        <v>0</v>
      </c>
      <c r="O74" s="41">
        <v>0</v>
      </c>
      <c r="P74" s="20" t="s">
        <v>84</v>
      </c>
      <c r="Q74" s="35" t="s">
        <v>15</v>
      </c>
      <c r="R74" s="33">
        <v>100</v>
      </c>
      <c r="S74" s="25">
        <v>100</v>
      </c>
      <c r="T74" s="26">
        <f>S74-R74</f>
        <v>0</v>
      </c>
      <c r="U74" s="100" t="s">
        <v>176</v>
      </c>
      <c r="V74" s="37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6"/>
      <c r="DA74" s="16"/>
      <c r="DB74" s="16"/>
      <c r="DC74" s="16"/>
      <c r="DD74" s="16"/>
      <c r="DE74" s="16"/>
      <c r="DF74" s="16"/>
      <c r="DG74" s="16"/>
      <c r="DH74" s="16"/>
      <c r="DI74" s="16"/>
    </row>
    <row r="75" spans="1:113" ht="125.25" customHeight="1">
      <c r="A75" s="21" t="s">
        <v>85</v>
      </c>
      <c r="B75" s="45">
        <v>0</v>
      </c>
      <c r="C75" s="41">
        <v>0</v>
      </c>
      <c r="D75" s="48">
        <v>0</v>
      </c>
      <c r="E75" s="41">
        <v>0</v>
      </c>
      <c r="F75" s="43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3">
        <v>0</v>
      </c>
      <c r="M75" s="41">
        <v>0</v>
      </c>
      <c r="N75" s="43">
        <v>0</v>
      </c>
      <c r="O75" s="41">
        <v>0</v>
      </c>
      <c r="P75" s="56" t="s">
        <v>86</v>
      </c>
      <c r="Q75" s="58" t="s">
        <v>15</v>
      </c>
      <c r="R75" s="33">
        <v>67</v>
      </c>
      <c r="S75" s="33">
        <v>100</v>
      </c>
      <c r="T75" s="26" t="s">
        <v>168</v>
      </c>
      <c r="U75" s="124" t="s">
        <v>195</v>
      </c>
    </row>
    <row r="76" spans="1:113" ht="122.25" customHeight="1">
      <c r="A76" s="21" t="s">
        <v>87</v>
      </c>
      <c r="B76" s="45">
        <v>0</v>
      </c>
      <c r="C76" s="41">
        <v>0</v>
      </c>
      <c r="D76" s="48">
        <v>0</v>
      </c>
      <c r="E76" s="41">
        <v>0</v>
      </c>
      <c r="F76" s="43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3">
        <v>0</v>
      </c>
      <c r="M76" s="41">
        <v>0</v>
      </c>
      <c r="N76" s="43">
        <v>0</v>
      </c>
      <c r="O76" s="41">
        <v>0</v>
      </c>
      <c r="P76" s="56" t="s">
        <v>88</v>
      </c>
      <c r="Q76" s="58" t="s">
        <v>15</v>
      </c>
      <c r="R76" s="33">
        <v>67</v>
      </c>
      <c r="S76" s="33">
        <v>100</v>
      </c>
      <c r="T76" s="26" t="s">
        <v>168</v>
      </c>
      <c r="U76" s="125"/>
    </row>
    <row r="77" spans="1:113" ht="122.25" customHeight="1">
      <c r="A77" s="21" t="s">
        <v>89</v>
      </c>
      <c r="B77" s="45">
        <v>0</v>
      </c>
      <c r="C77" s="41">
        <v>0</v>
      </c>
      <c r="D77" s="48">
        <v>0</v>
      </c>
      <c r="E77" s="41">
        <v>0</v>
      </c>
      <c r="F77" s="43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3">
        <v>0</v>
      </c>
      <c r="M77" s="41">
        <v>0</v>
      </c>
      <c r="N77" s="43">
        <v>0</v>
      </c>
      <c r="O77" s="41">
        <v>0</v>
      </c>
      <c r="P77" s="56" t="s">
        <v>90</v>
      </c>
      <c r="Q77" s="58" t="s">
        <v>15</v>
      </c>
      <c r="R77" s="33">
        <v>100</v>
      </c>
      <c r="S77" s="33">
        <v>100</v>
      </c>
      <c r="T77" s="26">
        <f>S77-R77</f>
        <v>0</v>
      </c>
      <c r="U77" s="98" t="s">
        <v>177</v>
      </c>
    </row>
    <row r="78" spans="1:113" ht="67.5" customHeight="1">
      <c r="A78" s="21" t="s">
        <v>91</v>
      </c>
      <c r="B78" s="45">
        <v>0</v>
      </c>
      <c r="C78" s="41">
        <v>0</v>
      </c>
      <c r="D78" s="48">
        <v>0</v>
      </c>
      <c r="E78" s="41">
        <v>0</v>
      </c>
      <c r="F78" s="43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3">
        <v>0</v>
      </c>
      <c r="M78" s="41">
        <v>0</v>
      </c>
      <c r="N78" s="43">
        <v>0</v>
      </c>
      <c r="O78" s="41">
        <v>0</v>
      </c>
      <c r="P78" s="56" t="s">
        <v>92</v>
      </c>
      <c r="Q78" s="58" t="s">
        <v>15</v>
      </c>
      <c r="R78" s="33">
        <v>12</v>
      </c>
      <c r="S78" s="33">
        <v>21</v>
      </c>
      <c r="T78" s="33">
        <f>S78/R78*100-100</f>
        <v>75</v>
      </c>
      <c r="U78" s="101" t="s">
        <v>210</v>
      </c>
    </row>
    <row r="79" spans="1:113" ht="174.75" customHeight="1">
      <c r="A79" s="49" t="s">
        <v>93</v>
      </c>
      <c r="B79" s="54">
        <v>0</v>
      </c>
      <c r="C79" s="59">
        <v>0</v>
      </c>
      <c r="D79" s="80">
        <v>0</v>
      </c>
      <c r="E79" s="59">
        <v>0</v>
      </c>
      <c r="F79" s="67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67">
        <v>0</v>
      </c>
      <c r="M79" s="59">
        <v>0</v>
      </c>
      <c r="N79" s="67">
        <v>0</v>
      </c>
      <c r="O79" s="59">
        <v>0</v>
      </c>
      <c r="P79" s="50" t="s">
        <v>113</v>
      </c>
      <c r="Q79" s="55" t="s">
        <v>15</v>
      </c>
      <c r="R79" s="97">
        <v>70.7</v>
      </c>
      <c r="S79" s="97" t="s">
        <v>168</v>
      </c>
      <c r="T79" s="92" t="s">
        <v>168</v>
      </c>
      <c r="U79" s="94" t="s">
        <v>207</v>
      </c>
    </row>
    <row r="80" spans="1:113" s="2" customFormat="1" ht="47.25" customHeight="1">
      <c r="A80" s="4" t="s">
        <v>104</v>
      </c>
      <c r="B80" s="44">
        <f>B44</f>
        <v>1136</v>
      </c>
      <c r="C80" s="40">
        <f>C44</f>
        <v>1724.8</v>
      </c>
      <c r="D80" s="81">
        <f>F80+H80+J80+L80+N80</f>
        <v>841.33625000000006</v>
      </c>
      <c r="E80" s="40">
        <f>G80+I80+K80+M80+O80</f>
        <v>841.33625000000006</v>
      </c>
      <c r="F80" s="61">
        <f t="shared" ref="F80:O80" si="15">F44</f>
        <v>0</v>
      </c>
      <c r="G80" s="40">
        <f t="shared" si="15"/>
        <v>0</v>
      </c>
      <c r="H80" s="40">
        <f t="shared" si="15"/>
        <v>0</v>
      </c>
      <c r="I80" s="40">
        <f t="shared" si="15"/>
        <v>0</v>
      </c>
      <c r="J80" s="40">
        <f t="shared" si="15"/>
        <v>841.33625000000006</v>
      </c>
      <c r="K80" s="40">
        <f t="shared" si="15"/>
        <v>841.33625000000006</v>
      </c>
      <c r="L80" s="61">
        <f t="shared" si="15"/>
        <v>0</v>
      </c>
      <c r="M80" s="40">
        <f t="shared" si="15"/>
        <v>0</v>
      </c>
      <c r="N80" s="61">
        <f t="shared" si="15"/>
        <v>0</v>
      </c>
      <c r="O80" s="40">
        <f t="shared" si="15"/>
        <v>0</v>
      </c>
      <c r="P80" s="6"/>
      <c r="Q80" s="14"/>
      <c r="R80" s="6"/>
      <c r="S80" s="6"/>
      <c r="T80" s="6"/>
      <c r="U80" s="6"/>
      <c r="V80" s="38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</row>
    <row r="81" spans="1:113" s="2" customFormat="1" ht="30">
      <c r="A81" s="4" t="s">
        <v>98</v>
      </c>
      <c r="B81" s="44">
        <v>0</v>
      </c>
      <c r="C81" s="40">
        <v>0</v>
      </c>
      <c r="D81" s="81">
        <v>0</v>
      </c>
      <c r="E81" s="40">
        <v>0</v>
      </c>
      <c r="F81" s="61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61">
        <v>0</v>
      </c>
      <c r="M81" s="40">
        <v>0</v>
      </c>
      <c r="N81" s="61">
        <v>0</v>
      </c>
      <c r="O81" s="40">
        <v>0</v>
      </c>
      <c r="P81" s="6"/>
      <c r="Q81" s="14"/>
      <c r="R81" s="6"/>
      <c r="S81" s="6"/>
      <c r="T81" s="6"/>
      <c r="U81" s="6"/>
      <c r="V81" s="38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</row>
    <row r="82" spans="1:113" s="2" customFormat="1" ht="153" customHeight="1">
      <c r="A82" s="4" t="s">
        <v>127</v>
      </c>
      <c r="B82" s="44">
        <f>B85</f>
        <v>157799.6</v>
      </c>
      <c r="C82" s="40">
        <f>C85</f>
        <v>191660.43266000002</v>
      </c>
      <c r="D82" s="81">
        <f>F82+H82+J82+N82</f>
        <v>139452.59058000002</v>
      </c>
      <c r="E82" s="40">
        <f>G82+I82+K82+O82</f>
        <v>137455.92782000001</v>
      </c>
      <c r="F82" s="61">
        <f t="shared" ref="F82:O82" si="16">F84</f>
        <v>0</v>
      </c>
      <c r="G82" s="40">
        <f t="shared" si="16"/>
        <v>0</v>
      </c>
      <c r="H82" s="40">
        <f t="shared" si="16"/>
        <v>0</v>
      </c>
      <c r="I82" s="40">
        <f t="shared" si="16"/>
        <v>0</v>
      </c>
      <c r="J82" s="40">
        <f>J84</f>
        <v>139452.59058000002</v>
      </c>
      <c r="K82" s="40">
        <f>K84</f>
        <v>137455.92782000001</v>
      </c>
      <c r="L82" s="61">
        <f t="shared" si="16"/>
        <v>0</v>
      </c>
      <c r="M82" s="40">
        <f t="shared" si="16"/>
        <v>0</v>
      </c>
      <c r="N82" s="61">
        <f t="shared" si="16"/>
        <v>0</v>
      </c>
      <c r="O82" s="40">
        <f t="shared" si="16"/>
        <v>0</v>
      </c>
      <c r="P82" s="56" t="s">
        <v>94</v>
      </c>
      <c r="Q82" s="25">
        <v>100</v>
      </c>
      <c r="R82" s="26">
        <v>100</v>
      </c>
      <c r="S82" s="26">
        <v>100</v>
      </c>
      <c r="T82" s="26">
        <f>S82-R82</f>
        <v>0</v>
      </c>
      <c r="U82" s="100" t="s">
        <v>180</v>
      </c>
      <c r="V82" s="38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</row>
    <row r="83" spans="1:113" ht="47.25" customHeight="1">
      <c r="A83" s="159" t="s">
        <v>95</v>
      </c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1"/>
    </row>
    <row r="84" spans="1:113" ht="123.75" customHeight="1">
      <c r="A84" s="21" t="s">
        <v>96</v>
      </c>
      <c r="B84" s="48">
        <v>157799.6</v>
      </c>
      <c r="C84" s="43">
        <v>191660.43266000002</v>
      </c>
      <c r="D84" s="48">
        <f>F84+H84+J84+N84</f>
        <v>139452.59058000002</v>
      </c>
      <c r="E84" s="43">
        <f>G84+I84+K84+O84</f>
        <v>137455.92782000001</v>
      </c>
      <c r="F84" s="43">
        <v>0</v>
      </c>
      <c r="G84" s="43">
        <v>0</v>
      </c>
      <c r="H84" s="43">
        <v>0</v>
      </c>
      <c r="I84" s="43">
        <v>0</v>
      </c>
      <c r="J84" s="43">
        <v>139452.59058000002</v>
      </c>
      <c r="K84" s="43">
        <v>137455.92782000001</v>
      </c>
      <c r="L84" s="43">
        <v>0</v>
      </c>
      <c r="M84" s="43">
        <v>0</v>
      </c>
      <c r="N84" s="43">
        <v>0</v>
      </c>
      <c r="O84" s="43">
        <v>0</v>
      </c>
      <c r="P84" s="56"/>
      <c r="Q84" s="58"/>
      <c r="R84" s="56"/>
      <c r="S84" s="98"/>
      <c r="T84" s="98"/>
      <c r="U84" s="98"/>
    </row>
    <row r="85" spans="1:113" s="2" customFormat="1" ht="30">
      <c r="A85" s="4" t="s">
        <v>105</v>
      </c>
      <c r="B85" s="44">
        <f t="shared" ref="B85:K85" si="17">B84</f>
        <v>157799.6</v>
      </c>
      <c r="C85" s="40">
        <f t="shared" si="17"/>
        <v>191660.43266000002</v>
      </c>
      <c r="D85" s="81">
        <f t="shared" si="17"/>
        <v>139452.59058000002</v>
      </c>
      <c r="E85" s="40">
        <f t="shared" si="17"/>
        <v>137455.92782000001</v>
      </c>
      <c r="F85" s="61">
        <f t="shared" si="17"/>
        <v>0</v>
      </c>
      <c r="G85" s="40">
        <f t="shared" si="17"/>
        <v>0</v>
      </c>
      <c r="H85" s="40">
        <f t="shared" si="17"/>
        <v>0</v>
      </c>
      <c r="I85" s="40">
        <f t="shared" si="17"/>
        <v>0</v>
      </c>
      <c r="J85" s="40">
        <f t="shared" si="17"/>
        <v>139452.59058000002</v>
      </c>
      <c r="K85" s="40">
        <f t="shared" si="17"/>
        <v>137455.92782000001</v>
      </c>
      <c r="L85" s="61">
        <v>0</v>
      </c>
      <c r="M85" s="40">
        <v>0</v>
      </c>
      <c r="N85" s="61">
        <v>0</v>
      </c>
      <c r="O85" s="40">
        <v>0</v>
      </c>
      <c r="P85" s="6"/>
      <c r="Q85" s="14"/>
      <c r="R85" s="6"/>
      <c r="S85" s="6"/>
      <c r="T85" s="6"/>
      <c r="U85" s="6"/>
      <c r="V85" s="38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</row>
    <row r="86" spans="1:113" s="7" customFormat="1" ht="37.5">
      <c r="A86" s="23" t="s">
        <v>97</v>
      </c>
      <c r="B86" s="44">
        <f>B8</f>
        <v>1012738.2</v>
      </c>
      <c r="C86" s="40">
        <f>C8</f>
        <v>1060982.2654800001</v>
      </c>
      <c r="D86" s="81">
        <f>D8</f>
        <v>570427.67969999998</v>
      </c>
      <c r="E86" s="40">
        <f t="shared" ref="E86" si="18">E8</f>
        <v>560209.06992000015</v>
      </c>
      <c r="F86" s="61">
        <f>F8</f>
        <v>379597.95259999996</v>
      </c>
      <c r="G86" s="40">
        <f t="shared" ref="G86:O86" si="19">G8</f>
        <v>371738.19578000001</v>
      </c>
      <c r="H86" s="40">
        <f t="shared" si="19"/>
        <v>0</v>
      </c>
      <c r="I86" s="40">
        <f t="shared" si="19"/>
        <v>0</v>
      </c>
      <c r="J86" s="40">
        <f t="shared" si="19"/>
        <v>171331.8971</v>
      </c>
      <c r="K86" s="40">
        <f>K8</f>
        <v>168973.04414000001</v>
      </c>
      <c r="L86" s="61">
        <f t="shared" si="19"/>
        <v>8552.1400000000012</v>
      </c>
      <c r="M86" s="40">
        <f t="shared" si="19"/>
        <v>8552.1400000000012</v>
      </c>
      <c r="N86" s="61">
        <f t="shared" si="19"/>
        <v>10945.69</v>
      </c>
      <c r="O86" s="40">
        <f t="shared" si="19"/>
        <v>10945.69</v>
      </c>
      <c r="P86" s="71"/>
      <c r="Q86" s="74"/>
      <c r="R86" s="72"/>
      <c r="S86" s="72"/>
      <c r="T86" s="72"/>
      <c r="U86" s="6"/>
      <c r="V86" s="38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</row>
    <row r="87" spans="1:113" s="2" customFormat="1" ht="30">
      <c r="A87" s="4" t="s">
        <v>98</v>
      </c>
      <c r="B87" s="44">
        <v>0</v>
      </c>
      <c r="C87" s="40">
        <v>0</v>
      </c>
      <c r="D87" s="81">
        <v>0</v>
      </c>
      <c r="E87" s="40">
        <v>0</v>
      </c>
      <c r="F87" s="61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61">
        <v>0</v>
      </c>
      <c r="M87" s="40">
        <v>0</v>
      </c>
      <c r="N87" s="61">
        <v>0</v>
      </c>
      <c r="O87" s="40">
        <v>0</v>
      </c>
      <c r="P87" s="72"/>
      <c r="Q87" s="75"/>
      <c r="R87" s="72"/>
      <c r="S87" s="72"/>
      <c r="T87" s="72"/>
      <c r="U87" s="6"/>
      <c r="V87" s="38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</row>
    <row r="88" spans="1:113" s="2" customFormat="1" ht="0.75" customHeight="1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38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</row>
    <row r="89" spans="1:113" ht="63.75" customHeight="1">
      <c r="A89" s="158" t="s">
        <v>211</v>
      </c>
      <c r="B89" s="158"/>
      <c r="C89" s="158"/>
      <c r="D89" s="158"/>
      <c r="E89" s="158"/>
      <c r="F89" s="158"/>
      <c r="G89" s="105"/>
      <c r="H89" s="105"/>
      <c r="I89" s="105"/>
      <c r="J89" s="105"/>
      <c r="K89" s="105"/>
      <c r="L89" s="105"/>
      <c r="M89" s="105"/>
      <c r="N89" s="105"/>
      <c r="O89" s="105"/>
      <c r="S89" s="36"/>
      <c r="U89" s="36"/>
    </row>
    <row r="90" spans="1:113">
      <c r="B90" s="106"/>
      <c r="C90" s="105"/>
      <c r="D90" s="106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S90" s="36"/>
      <c r="U90" s="36"/>
    </row>
    <row r="91" spans="1:113">
      <c r="B91" s="106"/>
      <c r="C91" s="105"/>
      <c r="D91" s="106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S91" s="36"/>
      <c r="U91" s="36"/>
    </row>
    <row r="92" spans="1:113">
      <c r="A92" s="70"/>
      <c r="B92" s="107"/>
      <c r="C92" s="108"/>
      <c r="D92" s="107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73"/>
      <c r="Q92" s="77"/>
      <c r="S92" s="36"/>
      <c r="U92" s="36"/>
    </row>
    <row r="93" spans="1:113">
      <c r="A93" s="70"/>
      <c r="B93" s="109"/>
      <c r="C93" s="110"/>
      <c r="D93" s="109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73"/>
      <c r="Q93" s="77"/>
      <c r="S93" s="36"/>
      <c r="U93" s="36"/>
    </row>
    <row r="94" spans="1:113">
      <c r="A94" s="70"/>
      <c r="B94" s="109"/>
      <c r="C94" s="110"/>
      <c r="D94" s="109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73"/>
      <c r="Q94" s="77"/>
      <c r="S94" s="36"/>
      <c r="U94" s="36"/>
    </row>
    <row r="95" spans="1:113">
      <c r="A95" s="70"/>
      <c r="B95" s="109"/>
      <c r="C95" s="110"/>
      <c r="D95" s="109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73"/>
      <c r="Q95" s="77"/>
      <c r="S95" s="36"/>
      <c r="U95" s="36"/>
    </row>
    <row r="96" spans="1:113">
      <c r="A96" s="70"/>
      <c r="B96" s="109"/>
      <c r="C96" s="110"/>
      <c r="D96" s="109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73"/>
      <c r="Q96" s="77"/>
      <c r="S96" s="36"/>
      <c r="U96" s="36"/>
    </row>
    <row r="97" spans="1:21">
      <c r="A97" s="70"/>
      <c r="B97" s="109"/>
      <c r="C97" s="110"/>
      <c r="D97" s="109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73"/>
      <c r="Q97" s="77"/>
      <c r="S97" s="36"/>
      <c r="U97" s="36"/>
    </row>
    <row r="98" spans="1:21">
      <c r="A98" s="70"/>
      <c r="B98" s="109"/>
      <c r="C98" s="110"/>
      <c r="D98" s="109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73"/>
      <c r="Q98" s="77"/>
      <c r="S98" s="36"/>
      <c r="U98" s="36"/>
    </row>
    <row r="99" spans="1:21">
      <c r="A99" s="70"/>
      <c r="B99" s="109"/>
      <c r="C99" s="110"/>
      <c r="D99" s="109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73"/>
      <c r="Q99" s="77"/>
      <c r="S99" s="36"/>
      <c r="U99" s="36"/>
    </row>
    <row r="100" spans="1:21">
      <c r="A100" s="70"/>
      <c r="B100" s="109"/>
      <c r="C100" s="110"/>
      <c r="D100" s="109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73"/>
      <c r="Q100" s="77"/>
      <c r="S100" s="36"/>
      <c r="U100" s="36"/>
    </row>
    <row r="101" spans="1:21">
      <c r="A101" s="70"/>
      <c r="B101" s="109"/>
      <c r="C101" s="110"/>
      <c r="D101" s="109"/>
      <c r="E101" s="110"/>
      <c r="F101" s="110"/>
      <c r="G101" s="110"/>
      <c r="H101" s="110"/>
      <c r="I101" s="111"/>
      <c r="J101" s="111"/>
      <c r="K101" s="111"/>
      <c r="L101" s="111"/>
      <c r="M101" s="111"/>
      <c r="N101" s="110"/>
      <c r="O101" s="110"/>
      <c r="P101" s="73"/>
      <c r="Q101" s="77"/>
      <c r="S101" s="36"/>
      <c r="U101" s="36"/>
    </row>
    <row r="102" spans="1:21">
      <c r="B102" s="109"/>
      <c r="C102" s="110"/>
      <c r="D102" s="109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S102" s="36"/>
      <c r="U102" s="36"/>
    </row>
    <row r="103" spans="1:21">
      <c r="B103" s="109"/>
      <c r="C103" s="110"/>
      <c r="D103" s="109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S103" s="36"/>
      <c r="U103" s="36"/>
    </row>
    <row r="104" spans="1:21">
      <c r="B104" s="106"/>
      <c r="C104" s="105"/>
      <c r="D104" s="106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S104" s="36"/>
      <c r="U104" s="36"/>
    </row>
    <row r="105" spans="1:21">
      <c r="B105" s="106"/>
      <c r="C105" s="105"/>
      <c r="D105" s="106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S105" s="36"/>
      <c r="U105" s="36"/>
    </row>
    <row r="106" spans="1:21">
      <c r="B106" s="106"/>
      <c r="C106" s="105"/>
      <c r="D106" s="106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S106" s="36"/>
      <c r="U106" s="36"/>
    </row>
    <row r="107" spans="1:21">
      <c r="B107" s="106"/>
      <c r="C107" s="105"/>
      <c r="D107" s="106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S107" s="36"/>
      <c r="U107" s="36"/>
    </row>
    <row r="108" spans="1:21">
      <c r="B108" s="106"/>
      <c r="C108" s="105"/>
      <c r="D108" s="106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S108" s="36"/>
      <c r="U108" s="36"/>
    </row>
  </sheetData>
  <mergeCells count="114">
    <mergeCell ref="M72:M73"/>
    <mergeCell ref="N72:N73"/>
    <mergeCell ref="H72:H73"/>
    <mergeCell ref="I72:I73"/>
    <mergeCell ref="J72:J73"/>
    <mergeCell ref="F72:F73"/>
    <mergeCell ref="G72:G73"/>
    <mergeCell ref="H68:H69"/>
    <mergeCell ref="I68:I69"/>
    <mergeCell ref="J68:J69"/>
    <mergeCell ref="K72:K73"/>
    <mergeCell ref="L72:L73"/>
    <mergeCell ref="O72:O73"/>
    <mergeCell ref="A1:S1"/>
    <mergeCell ref="F4:O4"/>
    <mergeCell ref="F5:G5"/>
    <mergeCell ref="H5:I5"/>
    <mergeCell ref="J5:K5"/>
    <mergeCell ref="L5:M5"/>
    <mergeCell ref="N5:O5"/>
    <mergeCell ref="P4:P6"/>
    <mergeCell ref="Q4:Q6"/>
    <mergeCell ref="A4:A6"/>
    <mergeCell ref="S4:S6"/>
    <mergeCell ref="B4:B6"/>
    <mergeCell ref="A3:T3"/>
    <mergeCell ref="A2:U2"/>
    <mergeCell ref="U8:U9"/>
    <mergeCell ref="T4:T6"/>
    <mergeCell ref="C4:C6"/>
    <mergeCell ref="R4:R6"/>
    <mergeCell ref="D4:E5"/>
    <mergeCell ref="A7:U7"/>
    <mergeCell ref="P72:P73"/>
    <mergeCell ref="D72:D73"/>
    <mergeCell ref="E72:E73"/>
    <mergeCell ref="A89:F89"/>
    <mergeCell ref="A83:U83"/>
    <mergeCell ref="A45:U45"/>
    <mergeCell ref="A88:U88"/>
    <mergeCell ref="P68:P69"/>
    <mergeCell ref="Q68:Q69"/>
    <mergeCell ref="R68:R69"/>
    <mergeCell ref="U75:U76"/>
    <mergeCell ref="R72:R73"/>
    <mergeCell ref="U72:U73"/>
    <mergeCell ref="A72:A73"/>
    <mergeCell ref="B72:B73"/>
    <mergeCell ref="C72:C73"/>
    <mergeCell ref="Q72:Q73"/>
    <mergeCell ref="S72:S73"/>
    <mergeCell ref="T72:T73"/>
    <mergeCell ref="B68:B69"/>
    <mergeCell ref="C68:C69"/>
    <mergeCell ref="F68:F69"/>
    <mergeCell ref="L68:L69"/>
    <mergeCell ref="G68:G69"/>
    <mergeCell ref="A58:A63"/>
    <mergeCell ref="D68:D69"/>
    <mergeCell ref="E68:E69"/>
    <mergeCell ref="R8:R9"/>
    <mergeCell ref="K8:K9"/>
    <mergeCell ref="L8:L9"/>
    <mergeCell ref="M8:M9"/>
    <mergeCell ref="N8:N9"/>
    <mergeCell ref="O8:O9"/>
    <mergeCell ref="F8:F9"/>
    <mergeCell ref="G8:G9"/>
    <mergeCell ref="A68:A69"/>
    <mergeCell ref="B24:B26"/>
    <mergeCell ref="U4:U6"/>
    <mergeCell ref="C24:C26"/>
    <mergeCell ref="G24:G26"/>
    <mergeCell ref="T8:T9"/>
    <mergeCell ref="S8:S9"/>
    <mergeCell ref="H24:H26"/>
    <mergeCell ref="I24:I26"/>
    <mergeCell ref="J24:J26"/>
    <mergeCell ref="H8:H9"/>
    <mergeCell ref="I8:I9"/>
    <mergeCell ref="J8:J9"/>
    <mergeCell ref="D24:D26"/>
    <mergeCell ref="E24:E26"/>
    <mergeCell ref="F24:F26"/>
    <mergeCell ref="A14:U14"/>
    <mergeCell ref="A24:A26"/>
    <mergeCell ref="A10:A11"/>
    <mergeCell ref="A8:A9"/>
    <mergeCell ref="B8:B9"/>
    <mergeCell ref="C8:C9"/>
    <mergeCell ref="D8:D9"/>
    <mergeCell ref="E8:E9"/>
    <mergeCell ref="P8:P9"/>
    <mergeCell ref="Q8:Q9"/>
    <mergeCell ref="U68:U69"/>
    <mergeCell ref="K24:K26"/>
    <mergeCell ref="L24:L26"/>
    <mergeCell ref="M24:M26"/>
    <mergeCell ref="N24:N26"/>
    <mergeCell ref="O24:O26"/>
    <mergeCell ref="M68:M69"/>
    <mergeCell ref="N68:N69"/>
    <mergeCell ref="O68:O69"/>
    <mergeCell ref="U38:U39"/>
    <mergeCell ref="U56:U57"/>
    <mergeCell ref="R24:R26"/>
    <mergeCell ref="S24:S26"/>
    <mergeCell ref="T24:T26"/>
    <mergeCell ref="Q24:Q26"/>
    <mergeCell ref="K68:K69"/>
    <mergeCell ref="P24:P26"/>
    <mergeCell ref="U24:U26"/>
    <mergeCell ref="S68:S69"/>
    <mergeCell ref="T68:T69"/>
  </mergeCells>
  <pageMargins left="0.19685039370078741" right="0.19685039370078741" top="0.35433070866141736" bottom="0.19685039370078741" header="0.19685039370078741" footer="0.19685039370078741"/>
  <pageSetup paperSize="9" scale="38" fitToHeight="0" orientation="landscape" r:id="rId1"/>
  <headerFooter>
    <oddHeader>&amp;C&amp;P</oddHeader>
  </headerFooter>
  <ignoredErrors>
    <ignoredError sqref="B47:C47 F47:O47" formulaRange="1"/>
    <ignoredError sqref="T7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Лист1!Print_Titles</vt:lpstr>
      <vt:lpstr>Лист1!Заголовки_для_печати</vt:lpstr>
      <vt:lpstr>Лист1!Область_печати</vt:lpstr>
    </vt:vector>
  </TitlesOfParts>
  <Company>Агентство по занятости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Пестова</dc:creator>
  <cp:lastModifiedBy>saromanov</cp:lastModifiedBy>
  <cp:lastPrinted>2022-10-20T06:52:06Z</cp:lastPrinted>
  <dcterms:created xsi:type="dcterms:W3CDTF">2009-07-16T11:25:56Z</dcterms:created>
  <dcterms:modified xsi:type="dcterms:W3CDTF">2022-10-20T06:54:02Z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1049-11.2.0.9127</vt:lpwstr>
  </property>
</Properties>
</file>