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480" windowWidth="12960" windowHeight="5835"/>
  </bookViews>
  <sheets>
    <sheet name="Лист1" sheetId="1" r:id="rId1"/>
  </sheets>
  <definedNames>
    <definedName name="Print_Titles" localSheetId="0">Лист1!$6:$8</definedName>
    <definedName name="_xlnm.Print_Titles" localSheetId="0">Лист1!$6:$8</definedName>
    <definedName name="_xlnm.Print_Area" localSheetId="0">Лист1!$A$1:$V$90</definedName>
  </definedNames>
  <calcPr calcId="145621"/>
</workbook>
</file>

<file path=xl/calcChain.xml><?xml version="1.0" encoding="utf-8"?>
<calcChain xmlns="http://schemas.openxmlformats.org/spreadsheetml/2006/main">
  <c r="T80" i="1"/>
  <c r="T78" l="1"/>
  <c r="T77"/>
  <c r="T67"/>
  <c r="T70"/>
  <c r="B96" l="1"/>
  <c r="J18"/>
  <c r="D29"/>
  <c r="D26"/>
  <c r="E86" l="1"/>
  <c r="E87" s="1"/>
  <c r="D86"/>
  <c r="D87" s="1"/>
  <c r="O84"/>
  <c r="N84"/>
  <c r="M84"/>
  <c r="L84"/>
  <c r="K84"/>
  <c r="J84"/>
  <c r="I84"/>
  <c r="H84"/>
  <c r="G84"/>
  <c r="F84"/>
  <c r="E59"/>
  <c r="D59"/>
  <c r="E58"/>
  <c r="D58"/>
  <c r="E55"/>
  <c r="D55"/>
  <c r="E43"/>
  <c r="D43"/>
  <c r="E42"/>
  <c r="D42"/>
  <c r="E41"/>
  <c r="D41"/>
  <c r="E40"/>
  <c r="D40"/>
  <c r="E38"/>
  <c r="D38"/>
  <c r="E37"/>
  <c r="D37"/>
  <c r="E35"/>
  <c r="D35"/>
  <c r="E34"/>
  <c r="D34"/>
  <c r="E33"/>
  <c r="D33"/>
  <c r="E32"/>
  <c r="D32"/>
  <c r="E31"/>
  <c r="D31"/>
  <c r="E30"/>
  <c r="D30"/>
  <c r="E29"/>
  <c r="E26"/>
  <c r="E25"/>
  <c r="D25"/>
  <c r="E24"/>
  <c r="D24"/>
  <c r="E23"/>
  <c r="D23"/>
  <c r="E22"/>
  <c r="D22"/>
  <c r="E21"/>
  <c r="D21"/>
  <c r="E20"/>
  <c r="D20"/>
  <c r="E19"/>
  <c r="D19"/>
  <c r="O12"/>
  <c r="N12"/>
  <c r="M12"/>
  <c r="L12"/>
  <c r="K12"/>
  <c r="J12"/>
  <c r="I12"/>
  <c r="H12"/>
  <c r="G12"/>
  <c r="F12"/>
  <c r="E12"/>
  <c r="D12"/>
  <c r="D84" l="1"/>
  <c r="E84"/>
  <c r="C12"/>
  <c r="B12"/>
  <c r="C39"/>
  <c r="B36"/>
  <c r="C36"/>
  <c r="B18" l="1"/>
  <c r="T60"/>
  <c r="T39" l="1"/>
  <c r="T48" l="1"/>
  <c r="T46"/>
  <c r="J36" l="1"/>
  <c r="K36"/>
  <c r="T18" l="1"/>
  <c r="T17"/>
  <c r="T15" l="1"/>
  <c r="T10"/>
  <c r="I39" l="1"/>
  <c r="T56" l="1"/>
  <c r="B39" l="1"/>
  <c r="T59" l="1"/>
  <c r="T58"/>
  <c r="T33" l="1"/>
  <c r="T29" l="1"/>
  <c r="T79" l="1"/>
  <c r="T69" l="1"/>
  <c r="T57"/>
  <c r="T25" l="1"/>
  <c r="T42" l="1"/>
  <c r="O18"/>
  <c r="F39"/>
  <c r="G39"/>
  <c r="J49"/>
  <c r="J46" s="1"/>
  <c r="K49"/>
  <c r="F18"/>
  <c r="B49"/>
  <c r="B48" s="1"/>
  <c r="K48" l="1"/>
  <c r="K46"/>
  <c r="B44"/>
  <c r="B46"/>
  <c r="K18" l="1"/>
  <c r="C87" l="1"/>
  <c r="L18" l="1"/>
  <c r="M18"/>
  <c r="N18"/>
  <c r="T55" l="1"/>
  <c r="G18" l="1"/>
  <c r="H18"/>
  <c r="D18" s="1"/>
  <c r="I18"/>
  <c r="T19"/>
  <c r="T20"/>
  <c r="T21"/>
  <c r="T22"/>
  <c r="T23"/>
  <c r="T24"/>
  <c r="T26"/>
  <c r="T30"/>
  <c r="T31"/>
  <c r="C18"/>
  <c r="C17" s="1"/>
  <c r="T32"/>
  <c r="T34"/>
  <c r="T35"/>
  <c r="F36"/>
  <c r="G36"/>
  <c r="H36"/>
  <c r="I36"/>
  <c r="L36"/>
  <c r="M36"/>
  <c r="N36"/>
  <c r="O36"/>
  <c r="T36"/>
  <c r="T37"/>
  <c r="T38"/>
  <c r="H39"/>
  <c r="J39"/>
  <c r="K39"/>
  <c r="L39"/>
  <c r="M39"/>
  <c r="N39"/>
  <c r="O39"/>
  <c r="T40"/>
  <c r="T41"/>
  <c r="T43"/>
  <c r="C49"/>
  <c r="C46" s="1"/>
  <c r="C82" s="1"/>
  <c r="F49"/>
  <c r="G49"/>
  <c r="H49"/>
  <c r="I49"/>
  <c r="J48"/>
  <c r="L49"/>
  <c r="M49"/>
  <c r="N49"/>
  <c r="O49"/>
  <c r="T49"/>
  <c r="T51"/>
  <c r="T52"/>
  <c r="T72"/>
  <c r="T73"/>
  <c r="T74"/>
  <c r="T76"/>
  <c r="T84"/>
  <c r="B87"/>
  <c r="B84" s="1"/>
  <c r="C84"/>
  <c r="F87"/>
  <c r="G87"/>
  <c r="H87"/>
  <c r="I87"/>
  <c r="J87"/>
  <c r="K87"/>
  <c r="J17" l="1"/>
  <c r="J44" s="1"/>
  <c r="L46"/>
  <c r="L82" s="1"/>
  <c r="E49"/>
  <c r="G46"/>
  <c r="D39"/>
  <c r="O46"/>
  <c r="O82" s="1"/>
  <c r="D49"/>
  <c r="F46"/>
  <c r="N48"/>
  <c r="N46"/>
  <c r="I48"/>
  <c r="I46"/>
  <c r="K17"/>
  <c r="K44" s="1"/>
  <c r="E39"/>
  <c r="E36"/>
  <c r="M48"/>
  <c r="M46"/>
  <c r="H46"/>
  <c r="H82" s="1"/>
  <c r="F17"/>
  <c r="F44" s="1"/>
  <c r="D36"/>
  <c r="M17"/>
  <c r="L17"/>
  <c r="L44" s="1"/>
  <c r="I17"/>
  <c r="I44" s="1"/>
  <c r="N17"/>
  <c r="N44" s="1"/>
  <c r="O17"/>
  <c r="O44" s="1"/>
  <c r="H17"/>
  <c r="H44" s="1"/>
  <c r="G17"/>
  <c r="G44" s="1"/>
  <c r="C15"/>
  <c r="C10" s="1"/>
  <c r="E18"/>
  <c r="G48"/>
  <c r="F48"/>
  <c r="K82"/>
  <c r="N82"/>
  <c r="J82"/>
  <c r="M82"/>
  <c r="H48"/>
  <c r="L48"/>
  <c r="I82"/>
  <c r="C44"/>
  <c r="B17"/>
  <c r="B15" s="1"/>
  <c r="B10" s="1"/>
  <c r="O48"/>
  <c r="C48"/>
  <c r="J15" l="1"/>
  <c r="J10" s="1"/>
  <c r="E46"/>
  <c r="D48"/>
  <c r="E48"/>
  <c r="D44"/>
  <c r="D46"/>
  <c r="I15"/>
  <c r="I10" s="1"/>
  <c r="I88" s="1"/>
  <c r="I93" s="1"/>
  <c r="M15"/>
  <c r="M10" s="1"/>
  <c r="M88" s="1"/>
  <c r="M44"/>
  <c r="E44" s="1"/>
  <c r="D17"/>
  <c r="E17"/>
  <c r="F15"/>
  <c r="F10" s="1"/>
  <c r="G82"/>
  <c r="E82" s="1"/>
  <c r="G15"/>
  <c r="G10" s="1"/>
  <c r="F82"/>
  <c r="D82" s="1"/>
  <c r="L15"/>
  <c r="L10" s="1"/>
  <c r="H15"/>
  <c r="H10" s="1"/>
  <c r="O15"/>
  <c r="O10" s="1"/>
  <c r="N15"/>
  <c r="N10" s="1"/>
  <c r="K15"/>
  <c r="K10" s="1"/>
  <c r="B82"/>
  <c r="J88"/>
  <c r="J93" s="1"/>
  <c r="C88"/>
  <c r="C93" s="1"/>
  <c r="B88"/>
  <c r="B97" s="1"/>
  <c r="K88" l="1"/>
  <c r="K93" s="1"/>
  <c r="L88"/>
  <c r="N88"/>
  <c r="G88"/>
  <c r="G93" s="1"/>
  <c r="O88"/>
  <c r="E15"/>
  <c r="E10" s="1"/>
  <c r="E88" s="1"/>
  <c r="E93" s="1"/>
  <c r="D15"/>
  <c r="D10" l="1"/>
  <c r="D88" s="1"/>
  <c r="D93" s="1"/>
  <c r="F88"/>
  <c r="F93" s="1"/>
  <c r="H88"/>
  <c r="H93" s="1"/>
</calcChain>
</file>

<file path=xl/sharedStrings.xml><?xml version="1.0" encoding="utf-8"?>
<sst xmlns="http://schemas.openxmlformats.org/spreadsheetml/2006/main" count="296" uniqueCount="210">
  <si>
    <t>тыс. руб.</t>
  </si>
  <si>
    <t>Наименование целей, задач, основных мероприятий, подпрограмм, мероприятий государственной программы</t>
  </si>
  <si>
    <t>Всего по всем источникам финансирования государственной программы</t>
  </si>
  <si>
    <t>в том числе</t>
  </si>
  <si>
    <t xml:space="preserve">Наименование показателей, ед. измерения </t>
  </si>
  <si>
    <t>Примечание (краткая информация об исполнении либо о причинах неисполнения)</t>
  </si>
  <si>
    <t>федеральный бюджет (средства поступающие в бюджет Астраханской области)</t>
  </si>
  <si>
    <t>федеральный бюджет (средства не поступающие в бюджет Астраханской области)</t>
  </si>
  <si>
    <t xml:space="preserve"> бюджет Астраханской области</t>
  </si>
  <si>
    <t>местные бюджеты</t>
  </si>
  <si>
    <t>внебюджетные источники</t>
  </si>
  <si>
    <t>получено</t>
  </si>
  <si>
    <t>освоено</t>
  </si>
  <si>
    <t>Цель. Содействие в трудоустройстве гражданам, ищущим работу, и обеспечение государственных гарантий в области содействия занятости населения</t>
  </si>
  <si>
    <t>х</t>
  </si>
  <si>
    <t>x</t>
  </si>
  <si>
    <t xml:space="preserve">Подпрограмма  1. «Активная политика занятости населения и социальная поддержка безработных граждан» </t>
  </si>
  <si>
    <t>Цель подпрограммы. Сдерживание напряженности на рынке труда</t>
  </si>
  <si>
    <t>Задача 1. Содействие гражданам в трудоустройстве на постоянные и временные рабочие места</t>
  </si>
  <si>
    <t>Уровень трудоустройства, %</t>
  </si>
  <si>
    <t>1.1 . Содействие гражданам в поиске подходящей работы, а работодателям - в подборе необходимых работников</t>
  </si>
  <si>
    <t>Доля граждан, получивших услугу по содействию в поиске подходящей работы, в общем числе обратившихся за данной услугой, %</t>
  </si>
  <si>
    <t>1.2. Организация ярмарок вакансий и учебных рабочих мест</t>
  </si>
  <si>
    <t>Количество проведенных ярмарок, ед.</t>
  </si>
  <si>
    <t>1.3. Информирование населения и работодателей о положении на рынке труда в Астраханской области</t>
  </si>
  <si>
    <t>Количество информационных материалов, ед.</t>
  </si>
  <si>
    <t>1.4. Организация проведения оплачиваемых общественных работ</t>
  </si>
  <si>
    <t>Количество граждан, принявших участие в общественных работах, чел.</t>
  </si>
  <si>
    <t>1.5. Организация временного трудоустройства безработных граждан, испытывающих трудности в поиске работы</t>
  </si>
  <si>
    <t>Количество трудоустроенных граждан, чел.</t>
  </si>
  <si>
    <t>1.6. Организация временного трудоустройства несовершеннолетних граждан в возрасте от 14 до 18 лет в свободное от учебы время</t>
  </si>
  <si>
    <t>Количество трудоустроенных несовершеннолетних граждан, чел.</t>
  </si>
  <si>
    <t>1.7. Социальная адаптация безработных граждан на рынке труда, в том числе психологическая поддержка</t>
  </si>
  <si>
    <t>Количество безработных граждан, получивших услугу по социальной адаптации, чел.</t>
  </si>
  <si>
    <t>Количество безработных граждан, организовавших самозанятость, чел.</t>
  </si>
  <si>
    <t>1.10. Организация стажировок выпускников образовательных организаций</t>
  </si>
  <si>
    <t>1.11. 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</t>
  </si>
  <si>
    <t>Количество безработных граждан и членов их семей, переехавших и переселившихся в другую местность с целью трудоустройства, чел.</t>
  </si>
  <si>
    <t>Количество граждан, приступивших к обучению, чел.</t>
  </si>
  <si>
    <t>1.14. Организация профессиональной ориентации граждан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</t>
  </si>
  <si>
    <t>Количество граждан, получивших услугу, чел.</t>
  </si>
  <si>
    <t>1.15. Услуги банка по мероприятиям активной политики занятости</t>
  </si>
  <si>
    <t>Охват участников мероприятий активной политики занятости, получающих материальную поддержку, услугами банка, %</t>
  </si>
  <si>
    <t>Задача 2. Укрепление материально-технической базы центров занятости</t>
  </si>
  <si>
    <t>Оснащенность центров занятости в соответствии с требованиями регламентов по оказанию государственных услуг, %</t>
  </si>
  <si>
    <t>2.1. Создание условий в центрах занятости для оказания государственных услуг (оснащение, оборудование, проведение ремонтных работ в соответствии с требованиями административных регламентов оказания государственных услуг)</t>
  </si>
  <si>
    <t>Оснащенность центров занятости в соответствии с требованиями пожарной, антитеррористической безопасности и доступности государственных услуг, %</t>
  </si>
  <si>
    <t>2.2. Обеспечение доступной среды для маломобильных групп населения и граждан с ограниченными возможностями</t>
  </si>
  <si>
    <t>Оснащенность центров занятости в соответствии с  требованиями к оказанию услуг маломобильным группам населения и гражданам с ограниченными возможностями (доступная среда), %</t>
  </si>
  <si>
    <t>Задача 3. Обеспечение социальной поддержки безработных граждан</t>
  </si>
  <si>
    <t xml:space="preserve">Количество получателей пособий по безработице, чел. </t>
  </si>
  <si>
    <t>3.2.Оформление безработным гражданам пенсий досрочно</t>
  </si>
  <si>
    <t>Количество граждан, направленных на пенсию досрочно, чел.</t>
  </si>
  <si>
    <t>Количество получателей пособий и стипендий, чел.</t>
  </si>
  <si>
    <t>Уровень трудоустройства инвалидов, %</t>
  </si>
  <si>
    <t>Подпрограмма 2. Содействие в поиске работы незанятым инвалидам, нуждающимся в трудоустройстве, и сопровождение инвалидов молодого возраста при трудоустройстве»</t>
  </si>
  <si>
    <t>Цель подпрограммы. Содействие занятости инвалидов и создание условий для повышения эффективности профессиональной реабилитации и уровня трудоустройства молодых инвалидов</t>
  </si>
  <si>
    <t>Напряженность на рынке труда граждан с ограниченными возможностями, чел. на 1 вак.</t>
  </si>
  <si>
    <t>1.1. Проведение социологических опросов в целях выявления потребности инвалидов в трудоустройстве и обучении</t>
  </si>
  <si>
    <t>Доля опрошенных инвалидов в общей численности инвалидов, обратившихся в органы службы занятости, %</t>
  </si>
  <si>
    <t>1.2. Содействие трудоустройству инвалидов на квотируемые рабочие места</t>
  </si>
  <si>
    <t xml:space="preserve">Доля инвалидов, трудоустроенных на вакансии, заявленные работодателями в счет квот, от общего числа инвалидов, обратившихся в службу занятости, % </t>
  </si>
  <si>
    <t>1.3. Взаимодействие с Общественной палатой Астраханской области, объединениями работодателей, обществами инвалидов</t>
  </si>
  <si>
    <t>Доля проведенных встреч по вопросам трудовой занятости инвалидов от числа необходимых, %</t>
  </si>
  <si>
    <t>1.4. Взаимодействие с федеральным казенным учреждением «Главное бюро медико-социальной экспертизы по Астраханской области» с целью выявления инвалидов, нуждающихся в трудоустройстве</t>
  </si>
  <si>
    <t>Доля опрошенных инвалидов от числа инвалидов, получивших индивидуальную программу реабилитации в текущем периоде, %</t>
  </si>
  <si>
    <t>1.5. Организация сопровождаемого содействия занятости инвалидов с учетом рекомендуемых в индивидуальной программе реабилитации или абилитации показанных (противопоказанных) видов трудовой деятельности</t>
  </si>
  <si>
    <t>Доля инвалидов, которым организовано сопровождение при трудоустройстве, в числе инвалидов, которым показано сопровождение, согласно индивидуальной программе реабилитации или абилитации инвалида и обратившихся в службу занятости в поиске работы, %</t>
  </si>
  <si>
    <t>1.6. Организация профессионального обучения и дополнительного профессионального образования инвалидов (в том числе молодых), являющихся безработными</t>
  </si>
  <si>
    <t>Количество инвалидов, приступивших к обучению, чел.</t>
  </si>
  <si>
    <t>1.7. Осуществление информационного обеспечения в сфере сопровождаемого содействия занятости инвалидов</t>
  </si>
  <si>
    <t>Доля инвалидов, охваченных информированием о возможности сопровождения при трудоустройстве, в числе опрошенных инвалидов, нуждающихся в трудоустройстве, %</t>
  </si>
  <si>
    <t>1.8. Разработка и утверждение порядка осуществления деятельности по сопровождаемому содействию занятости инвалидов</t>
  </si>
  <si>
    <t>Количество утвержденных порядков, ед.</t>
  </si>
  <si>
    <t>Доля трудоустроенных инвалидов молодого возраста от числа молодых инвалидов, обратившихся за содействием в поиске работы в органы службы занятости, %</t>
  </si>
  <si>
    <t>2.1. Содействие молодым инвалидам в поиске работы</t>
  </si>
  <si>
    <t>2.3. Осуществление информационного взаимодействия с образовательными организациями высшего и профессионального образования на территории Астраханской области в целях выявления востребованности выпускников из числа инвалидов услуг по содействию в поиске работы</t>
  </si>
  <si>
    <t xml:space="preserve">2.4. Организация, совместно с региональной ассоциацией центров содействия трудоустройству выпускников и студентов организаций высшего и профессионального образования, информационно-методического сопровождения деятельности структурных подразделений образовательных организаций   по оказанию содействия в трудоустройстве выпускникам, из числа молодых инвалидов </t>
  </si>
  <si>
    <t xml:space="preserve">Доля выпускников  инвалидов, охваченных информационно-методическим сопровождением в целях содействия трудоустройству, % </t>
  </si>
  <si>
    <t>2.5. Размещение на информационных ресурсах образовательных организаций высшего  и профессионального образования информации об услугах службы занятости населения по содействию в трудоустройстве выпускников  из числа инвалидов</t>
  </si>
  <si>
    <t>Доля образовательных организаций высшего                            и профессионального образования, охваченных информированием об услугах службы занятости населения, %</t>
  </si>
  <si>
    <t>2.6.Организация  проведения методических семинаров по обучению специалистов службы занятости населения практике профориентационной деятельности с учетом  особенностей психологического статуса инвалидов и их личностной позиции в отношении поиска работы и трудоустройства</t>
  </si>
  <si>
    <t>Количество проведенных семинаров, ед.</t>
  </si>
  <si>
    <t>Задача 3 Повышение конкурентоспособности  и профессиональной мобильности молодых инвалидов на региональном  рынке труда</t>
  </si>
  <si>
    <t>Доля молодых инвалидов, которым оказано содействие в профессиональном самоопределении с учетом рекомендуемых в индивидуальной программе реабилитации или абилитации показанных (противопоказанных) видов трудовой деятельности и потребностей рынка труда, в общем числе молодых инвалидов, обратившихся в центры занятости населения, %</t>
  </si>
  <si>
    <t>3.1. Организация профессиональной ориентации  молодых инвалидов, обратившихся в органы службы занятости населения</t>
  </si>
  <si>
    <t>Доля молодых инвалидов,  охваченных профориентационными мероприятиями от числа молодых инвалидов, обратившихся в органы службы занятости населения, %</t>
  </si>
  <si>
    <t xml:space="preserve">3.2. Предоставление услуг по социальной адаптации на рынке труда инвалидам выпускникам образовательных организаций, признанным в установленном порядке безработными  </t>
  </si>
  <si>
    <t>Доля  инвалидов выпускников, получивших услугу по социальной адаптации от выпускников инвалидов, признанных  в установленном порядке безработными, %</t>
  </si>
  <si>
    <t xml:space="preserve">3.3. Предоставление услуг по психологической поддержке инвалидам выпускникам образовательных организаций, признанным в установленном порядке безработными  </t>
  </si>
  <si>
    <t>Доля  инвалидов выпускников, получивших услугу по психологической поддержке, от выпускников инвалидов, признанных  в установленном порядке безработными, %</t>
  </si>
  <si>
    <t>3.4. Информационно - методическое сопровождение молодых инвалидов, получивших статус безработного, по вопросу организации собственного дела</t>
  </si>
  <si>
    <t xml:space="preserve">Доля молодых инвалидов, охваченных информационно - методическим сопровождением, от числа безработных молодых инвалидов, желающих организовать самозанятость, %  </t>
  </si>
  <si>
    <t>3.5. Организация специализированных ярмарок вакансий</t>
  </si>
  <si>
    <t>Количество проведенных ярмарок вакансий для инвалидов, ед.</t>
  </si>
  <si>
    <t>3.6. Реализация мероприятий по содействию трудоустройству незанятых участников региональных и национальных этапов чемпионата по профессиональному мастерству среди людей с инвалидностью «Абилимпикс»</t>
  </si>
  <si>
    <t>Доля граждан, получивших услуги в области содействия занятости населения, в общем числе обратившихся граждан, имеющих право на получение этих услуг, %</t>
  </si>
  <si>
    <t>Ведомственная целевая программа «Создание условий для обеспечения занятости населения Астраханской области»</t>
  </si>
  <si>
    <t>Мероприятие «Обеспечение деятельности агентства  по занятости населения Астраханской области и подведомственных ему учреждений»</t>
  </si>
  <si>
    <t>Итого по государственной программе, в том числе:</t>
  </si>
  <si>
    <t>капитальные вложения</t>
  </si>
  <si>
    <t>Объем финансирования согласно бюджетной росписи</t>
  </si>
  <si>
    <t>Значение за  период, предшествующий реализации государственной программы</t>
  </si>
  <si>
    <t>Планируемое значение на отчетный период</t>
  </si>
  <si>
    <t xml:space="preserve">Фактическое значение за отчетный период </t>
  </si>
  <si>
    <t>Итого по подпрограмме 1, в том числе :</t>
  </si>
  <si>
    <t>Задача 1. Повышение трудовой занятости инвалидов</t>
  </si>
  <si>
    <t>Итого по подпрограмме 2, в том числе:</t>
  </si>
  <si>
    <t>Итого по ВЦП</t>
  </si>
  <si>
    <t>Все опрошенные инвалиды проинформированы о возможности сопровождения при трудоустройстве</t>
  </si>
  <si>
    <t>Порядок осуществления деятельности по сопровождаемому содействию занятости инвалидов утвержден в 2017 году</t>
  </si>
  <si>
    <t xml:space="preserve">Все безработные молодые инвалиды, желающие организовать самозанятость, охвачены информационно - методическим сопровождением  </t>
  </si>
  <si>
    <t>Все граждане, имеющие право на получение  услуг в области содействия занятости населения и обратившиеся в службу занятости, эти услуги получили</t>
  </si>
  <si>
    <t>3.4. Организация осуществления переданного полномочия по осуществлению социальных выплат гражданам, признанным в установленном порядке безработными</t>
  </si>
  <si>
    <t>3.5. Оплата услуг почтовой связи и банковских услуг по мероприятиям социальной поддержки безработных граждан</t>
  </si>
  <si>
    <t>Доля занятых инвалидов молодого возраста, нашедших работу в течение 6 месяцев после получения образования по образовательным программам высшего образования в предшествующем отчетному году периоде, %</t>
  </si>
  <si>
    <t>Доля занятых инвалидов молодого возраста, нашедших работу в течение 6 месяцев после получения образования по образовательным про-граммам среднего профессионального образования в предшествующем отчетному году периоде, %</t>
  </si>
  <si>
    <t>Доля занятых инвалидов молодого возраста, нашедших работу по прошествии 6 месяцев и более после получения образования по образовательным программам высшего образования в предшествующем отчетному году периоде, %</t>
  </si>
  <si>
    <t xml:space="preserve">Все участники  мероприятий активной политики занятости, получающие материальную поддержку,  воспользовались услугами банка </t>
  </si>
  <si>
    <t>Доля численности граждан, которым назначено пособие по безработице, в общей численности граждан, обратившихся за содействием в поиске подходящей работы, %</t>
  </si>
  <si>
    <t>Количество выпускников, прошедших стажировку, чел.</t>
  </si>
  <si>
    <t>1.10. Стимулирование создания работодателями рабочих мест для трудоустройства инвалидов сверх или помимо установленной квоты</t>
  </si>
  <si>
    <t>Количество трудоустроенных инвалидов на рабочие места сверх или помимо установленной квоты, чел.</t>
  </si>
  <si>
    <t>Доля трудоустроенных незанятых инвалидов от числа незанятых участников региональных и национальных этапов чемпионата по профессиональному мастерству среди людей с инвалидностью «Абилимпикс», из числа обратившихся в органы службы занятости, %</t>
  </si>
  <si>
    <t>Задача 2. Обеспечение качества и доступности  государственных услуг молодым инвалидам по сопровождению  при содействии занятости</t>
  </si>
  <si>
    <t>Количество трудоустроенных, чел.</t>
  </si>
  <si>
    <t xml:space="preserve">2.2 Организация мониторинга (анкетирования) потребности в трудоустройстве  незанятых молодых инвалидов, которым органами медико-социальной экспертизы рекомендовано трудоустройство </t>
  </si>
  <si>
    <t xml:space="preserve">Доля опрошенных инвалидов молодого возраста от инвалидов молодого возраста, в отношении которых получены выписки из индивидуальных программ реабилитации или абилитации инвалидов, % </t>
  </si>
  <si>
    <t>Уровень регистрируемой безработицы,%</t>
  </si>
  <si>
    <t>Доля выпускников-инвалидов, получивших услуги в области содействия занятости населения, в общем числе выпускников - инвалидов, нуждающихся в трудоустройстве и обратившихся в службу занятости населения, %</t>
  </si>
  <si>
    <t>Задача 3 государственной программы. Сдерживание напряженности на рынке труда</t>
  </si>
  <si>
    <t>1.13. Организация профессионального обучения и дополнительного профессионального образования женщин в период отпуска по уходу за ребенком до достижения им возраста трех лет, незанятых граждан,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</t>
  </si>
  <si>
    <t xml:space="preserve">Мероприятие носит заявительный характер. Средства местных бюджетов и работодателей привлекались на выплату заработной платы участникам мероприятия. </t>
  </si>
  <si>
    <t>Количество женщин и граждан пенсионного возраста, приступивших к обучению, чел.</t>
  </si>
  <si>
    <t xml:space="preserve">Во всех 12 центрах занятости населения  организовано осуществление переданного полномочия по осуществлению социальных выплат гражданам, признанным в установленном порядке безработными.  </t>
  </si>
  <si>
    <t>Все необходимые встречи по вопросам трудовой занятости инвалидов проводятся в рабочем порядке</t>
  </si>
  <si>
    <t>Доля занятых инвалидов молодого возраста, нашедших работу в течение 3 месяцев после получения образования по образовательным программам высшего образования в предшествующем отчетному году периоде, %</t>
  </si>
  <si>
    <t>Доля занятых инвалидов молодого возраста, нашедших работу в течение 3 месяцев после получения образования по образовательным программам среднего профессионального образования в предшествующем отчетному году периоде, %</t>
  </si>
  <si>
    <t>Задача 5 государственной программы. Проведение единой государственной политики и осуществление государственного управления в области содействия занятости населения Астраханской области</t>
  </si>
  <si>
    <t>Задача 4 государственной программы. Содействие занятости инвалидов и создание условий для повышения эффективности профессиональной реабилитации и уровня трудоустройства молодых инвалидов</t>
  </si>
  <si>
    <t>Относительное отклонение от планового значения</t>
  </si>
  <si>
    <t>Доля центров занятости, в которых организовано осуществление переданного полномочия по осуществлению социальных выплат гражданам, признанным в установленном порядке безработными, %</t>
  </si>
  <si>
    <t>Банк данных сформирован,  обновляется по мере поступления информации о выпускниках</t>
  </si>
  <si>
    <t>Наличие  банка данных о выпускниках из числа инвалидов, имеющих риск нетрудоустройства, ед.</t>
  </si>
  <si>
    <t>3.1. Выплата пособий по безработице, в том числе материальной помощи в связи с истечением уста-новленного периода выплаты пособия по безработице</t>
  </si>
  <si>
    <t>1.9. Оборудование (оснащение) работодателями рабочих мест для стимулирования трудоустройства инвалидов</t>
  </si>
  <si>
    <t xml:space="preserve">Услуги по профессиональной ориентации получили 100%  молодых инвалидов,  обратившихся в органы службы занятости населения </t>
  </si>
  <si>
    <t xml:space="preserve">Оснащенность центров занятости в соответствии с требованиями регламентов по оказанию государственных услуг  составила 80,0%.   </t>
  </si>
  <si>
    <t>1.12. Организация профессионального обучения и дополнительного профессионального образования безработных граждан, включая обучение в другой местности, в том числе освободившихся из мест лишения свободы и признанных в установленном порядке безработными гражданами</t>
  </si>
  <si>
    <t xml:space="preserve">В целях приведения в соответствие с техническими требованиями проведены мероприятия по техническому обслуживанию и диагностике автомобилей , приобретение ГСМ, оплата за услуги по охране. ЦЗН провели мероприятия по пожарной безопасности.
В целях пожарной безопасности проводились  работы по техническому обслуживанию и ремонту пожарной сигнализации, проверка работоспособности систем противопожарной защиты в 13 подведомственных учреждениях
</t>
  </si>
  <si>
    <t>Количество оборудованных (оснащенных) рабочих мест для трудоустройства инвалидов, ед.</t>
  </si>
  <si>
    <t>1,2-2,5</t>
  </si>
  <si>
    <t>Доля соискателей - получателей услуг центров занятости населения, в которых реализованы проекты по модернизации, удовлетворенных полученными услугами, %</t>
  </si>
  <si>
    <t>Доля работодателей – получателей услуг центров занятости населения, в которых реализованы проекты по модернизации, удовлетворенных полученными услугами, %</t>
  </si>
  <si>
    <t>2.1. Основное мероприятие по реализации регионального проекта «Содействие занятости (Астраханская область)» в рамках национального проекта «Демография» государственной программы «Содействие занятости населения Астраханской области»</t>
  </si>
  <si>
    <t>Количество центров занятости населения, в которых реализуются или реализованы проекты по модернизации (нарастающим итогом)</t>
  </si>
  <si>
    <t>1,2-2,0</t>
  </si>
  <si>
    <t>45,0-65,0</t>
  </si>
  <si>
    <t>60,0-70,0</t>
  </si>
  <si>
    <t>30,0-45,0</t>
  </si>
  <si>
    <t>35,0 - 45,0</t>
  </si>
  <si>
    <t>52,0-72,0</t>
  </si>
  <si>
    <t>22,0-27,0</t>
  </si>
  <si>
    <t>57,0-77,0</t>
  </si>
  <si>
    <t>27,0-37,0</t>
  </si>
  <si>
    <t>74,0-94,0</t>
  </si>
  <si>
    <t>44,0-64,0</t>
  </si>
  <si>
    <t>В отчетном периоде  в органы службы занятости инвалиды –выпускники образовательных организаций не обращались</t>
  </si>
  <si>
    <t xml:space="preserve">Показатель обратного счета. На 01.04.2022 численность зарегистрированных безработных граждан составила 5,4 тыс. чел. Ситуация на регистрируемом рынке труда Астраханской области в 2022 году характеризуется снижением числа обращений граждан в службу занятости населения с целью поиска работы и снижением численности безработных граждан.  </t>
  </si>
  <si>
    <t xml:space="preserve">Всем гражданам, обратившимся в органы службы занятости и имеющим право на получение услуги по содействию в поиске подходящей работы, услуга была оказана. В отчетном периоде в службу занятости населения АО обратились в поиске работы 5,4 тыс. граждан, что на 46,2% меньше, чем в  2021 году (11,7 тыс.чел.). </t>
  </si>
  <si>
    <t>Показатель оценивается по итогам года. Опрос инвалидов ведется в постоянном режиме, при условии наличия контактных данных и согласия респондента</t>
  </si>
  <si>
    <t>Показатель оценивается по итогам года</t>
  </si>
  <si>
    <t>Выпускники -  инвалиды в отчетном периоде в службу занятости населения не обращались</t>
  </si>
  <si>
    <t>Образовательные организации высшего и профессионального образования охвачены информированием об услугах службы занятости населения</t>
  </si>
  <si>
    <t xml:space="preserve">Социальные выплаты гражданам, признанным в установленном порядке безработными, осуществляются в полном объеме в  соответствии с постановлением  Правительства Российской Федерации от 15 ноября 2021 года  № 1940 «О размерах минимальной и максимальной величин пособия по безработице на 2022 год». </t>
  </si>
  <si>
    <t>Мероприятие носит заявительный характер.  Средства местных бюджетов и работодателей привлекались на выплату заработной платы участникам мероприятия</t>
  </si>
  <si>
    <t>Объем финансирования на текущий год, утвержденный законом о бюджете Астраханской области (в последней действующей редакции)</t>
  </si>
  <si>
    <t xml:space="preserve">Отчет
</t>
  </si>
  <si>
    <t>Услугами почтовой связи и банковскими услугами воспользовались около 11,0 тыс. получателей пособий. Размер оплаты услуг зависит от суммы перечислений, которая для каждого безработного гражданина рассчитывается индивидуально</t>
  </si>
  <si>
    <t>Государственная программа  «Содействие занятости населения Астраханской области»</t>
  </si>
  <si>
    <t xml:space="preserve">Задача 2 государственной программы.  Развитие инфраструктуры занятости и внедрение организационных и технологических инноваций с использованием цифровых и платформенных решений в целях поддержки уровня занятости населения 
</t>
  </si>
  <si>
    <t>Коэффициент напряженности, чел. на 1 вакансию</t>
  </si>
  <si>
    <t>1.8. Cодействие началу осуществления предпринимательской деятельности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государственной регистрации в качестве индивидуального предпринимателя, государственной регистрации создаваемого юридического лица, государственной регистрации крестьянского (фермерского) хозяйства, постановке на учет физического лица в качестве налогоплательщика налога на профессиональный доход</t>
  </si>
  <si>
    <t>1.9. Организация временного трудоустройства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</t>
  </si>
  <si>
    <t>Мероприятие будет реализовано до конца 2022 года в рамках подпрограммы «Доступная среда» государственной программы «Социальная защита, поддержка и социальное обслуживание населения Астраханской области» - 1000,0 тыс. руб. на оборудование входной зоны ОГКУ «ЦЗН г. Астрахани»</t>
  </si>
  <si>
    <t>Доля занятых инвалидов молодого возраста, нашедших работу по прошествии 6 месяцев и более после получения образования по образовательным программам среднего профессионального образования в предшествующем отчетному году периоде, %</t>
  </si>
  <si>
    <t>о реализации государственной программы «Содействие занятости населения Астраханской области» за  1 полугодие 2022 года</t>
  </si>
  <si>
    <t>Получили услугу по социальной адаптации 2572 безработных гражданина, в том числе 1304 гражданина  психологическую поддержку</t>
  </si>
  <si>
    <t>Услуга носит заявительный характер. В рамках госпро-граммы приступили к про-фессиональному обучению  13 женщин в период отпуска по уходу за ребенком до достижения им возраста трех лет</t>
  </si>
  <si>
    <t xml:space="preserve">Услуга носит заявительный характер.  В  отчетном периоде в рамках данной подпрограммы 19 безработных инвалидов направлены на профессиональное обучение
</t>
  </si>
  <si>
    <t xml:space="preserve"> Услуга носит заявительный характер. Оказано содействие в профессиональном самоопределении 85%  молодых инвалидов, обратившихся в службу занятости </t>
  </si>
  <si>
    <t>Проведено 129 ярмарок вакансий и учебных рабочих мест</t>
  </si>
  <si>
    <t>Мероприятие носит заявительный характер. 80 безработных граждан организовали собственное дело, оформив государственную регистрацию</t>
  </si>
  <si>
    <t>Мероприятие носит заявительный характер, финансовая помощь была не востребована. 33 человека переехали в другую местность для трудоустройства по имеющимся у них профессиям</t>
  </si>
  <si>
    <t xml:space="preserve"> На квотируемые места трудоустроено 53 инвалида из 271 обратившегося.     </t>
  </si>
  <si>
    <t xml:space="preserve">Проведено 13 ярмарок вакансий и учебных рабочих мест для граждан с ограниченными возможностями. </t>
  </si>
  <si>
    <t>Показатель обратного счета. На 01.07.2022 года на учете в органах СЗ состояли 6,6 тыс. незанятых граждан, банк вакансий составил 11,8 тыс. ед.</t>
  </si>
  <si>
    <t xml:space="preserve">Трудоустроено 7538  ищущих работу граждан из 13930 гражданина, обратившегося за содействием в поиске работы  </t>
  </si>
  <si>
    <t>Выпущено, размещено и опубликовано 1142 информационных материалов.  Часть размещенных информационных материалов не потребовала вложения финансовых средств.</t>
  </si>
  <si>
    <t xml:space="preserve">Мероприятие носит заявительный характер.  Средства местных бюджетов и работодателей привлекались на выплату заработной платы участникам мероприятия.  </t>
  </si>
  <si>
    <t xml:space="preserve">Мероприятие носит заявительный характер. Средства  работодателей привлекались на выплату заработной платы участникам мероприятия. </t>
  </si>
  <si>
    <t>Мероприятие носит заявительный характер. Обращения выпускников образовательных организаций в основном отмечается во втором полугодии</t>
  </si>
  <si>
    <t>Получили  государственные услуги по профессиональной ориентации 12268 граждан. Финансовые средства, выделенные на данное мероприятие, используются на обеспечение качества оказанных  услуг</t>
  </si>
  <si>
    <t xml:space="preserve">Показатель обратного счета. Из 13930 гражданина, обратившихся за содействием в поиске работы, 7842- признаны безработными. </t>
  </si>
  <si>
    <t xml:space="preserve">В 1 полугодии 2022 года за содействием в поиске работы в службу занятости обратился 271 инвалид, 99 из них - трудоустроены </t>
  </si>
  <si>
    <t xml:space="preserve">Показатель обратного счета. На 01.07.2022 года на учете в органах СЗ состояли 138 незанятых инвалидов, в базе вакансий  заявлено 803 места для трудоустройства инвалидов </t>
  </si>
  <si>
    <t>Мероприятие носит заявительный характер. В отчетном периоде   3 инвалида трудоустроены на специально оборудованные рабочие места и 1 трудоустроен сверх квоты.</t>
  </si>
  <si>
    <t>При содействии службы занятости трудоустроено 44 инвалида молодого возраста из 108 молодых инвалидов, обратившихся в поиске подходящей работы</t>
  </si>
  <si>
    <t>Услуга носит заявительный характер. В рамках данной подпрограммы приступили к профессиональному обучению 380  безработных граждан,  в том числе 8  освободившихся из мест лишения свободы и при-знанных в установленном порядке</t>
  </si>
  <si>
    <t>Семинары проводятся по мере необходимости предоставления методических рекомендаций специалистам службы занятости населения, в первом полугодии проведено 2 семинара в январе и марте месяце.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</si>
</sst>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#,##0.0"/>
  </numFmts>
  <fonts count="18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Arial Cyr"/>
    </font>
    <font>
      <b/>
      <sz val="10"/>
      <color rgb="FF000000"/>
      <name val="Arial Cy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b/>
      <sz val="2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99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8" fillId="0" borderId="0">
      <alignment horizontal="left" vertical="top" wrapText="1"/>
    </xf>
    <xf numFmtId="0" fontId="8" fillId="0" borderId="0"/>
    <xf numFmtId="0" fontId="9" fillId="0" borderId="0"/>
    <xf numFmtId="0" fontId="10" fillId="0" borderId="0">
      <alignment horizontal="center" wrapText="1"/>
    </xf>
    <xf numFmtId="0" fontId="10" fillId="0" borderId="0">
      <alignment horizontal="center"/>
    </xf>
    <xf numFmtId="0" fontId="8" fillId="0" borderId="0">
      <alignment wrapText="1"/>
    </xf>
    <xf numFmtId="0" fontId="8" fillId="0" borderId="0">
      <alignment horizontal="right"/>
    </xf>
    <xf numFmtId="0" fontId="8" fillId="0" borderId="14">
      <alignment horizontal="center" vertical="center" wrapText="1"/>
    </xf>
    <xf numFmtId="0" fontId="8" fillId="0" borderId="15">
      <alignment horizontal="center" vertical="center" shrinkToFit="1"/>
    </xf>
    <xf numFmtId="0" fontId="8" fillId="0" borderId="15">
      <alignment horizontal="left" vertical="top" wrapText="1"/>
    </xf>
    <xf numFmtId="4" fontId="8" fillId="4" borderId="15">
      <alignment horizontal="right" vertical="top" shrinkToFit="1"/>
    </xf>
    <xf numFmtId="4" fontId="8" fillId="0" borderId="15">
      <alignment horizontal="right" vertical="top" shrinkToFit="1"/>
    </xf>
    <xf numFmtId="4" fontId="8" fillId="0" borderId="0">
      <alignment horizontal="right" shrinkToFit="1"/>
    </xf>
    <xf numFmtId="0" fontId="8" fillId="0" borderId="16"/>
    <xf numFmtId="0" fontId="8" fillId="0" borderId="0">
      <alignment horizontal="left" wrapText="1"/>
    </xf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5" borderId="0"/>
    <xf numFmtId="0" fontId="11" fillId="0" borderId="17">
      <alignment horizontal="left"/>
    </xf>
    <xf numFmtId="4" fontId="11" fillId="6" borderId="15">
      <alignment horizontal="right" vertical="top" shrinkToFit="1"/>
    </xf>
    <xf numFmtId="0" fontId="11" fillId="0" borderId="15">
      <alignment horizontal="left" vertical="top" wrapText="1"/>
    </xf>
    <xf numFmtId="0" fontId="8" fillId="5" borderId="0">
      <alignment horizontal="center"/>
    </xf>
  </cellStyleXfs>
  <cellXfs count="193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4" fontId="4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4" fontId="4" fillId="0" borderId="2" xfId="0" applyNumberFormat="1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3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164" fontId="3" fillId="0" borderId="0" xfId="0" applyNumberFormat="1" applyFont="1" applyFill="1"/>
    <xf numFmtId="164" fontId="4" fillId="0" borderId="0" xfId="0" applyNumberFormat="1" applyFont="1" applyFill="1"/>
    <xf numFmtId="164" fontId="3" fillId="0" borderId="0" xfId="0" applyNumberFormat="1" applyFont="1" applyFill="1" applyAlignment="1">
      <alignment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/>
    </xf>
    <xf numFmtId="164" fontId="3" fillId="3" borderId="0" xfId="0" applyNumberFormat="1" applyFont="1" applyFill="1"/>
    <xf numFmtId="164" fontId="4" fillId="2" borderId="0" xfId="0" applyNumberFormat="1" applyFont="1" applyFill="1"/>
    <xf numFmtId="164" fontId="2" fillId="2" borderId="0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vertical="center"/>
    </xf>
    <xf numFmtId="164" fontId="12" fillId="2" borderId="5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4" fontId="4" fillId="0" borderId="5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justify" vertical="center" wrapText="1"/>
    </xf>
    <xf numFmtId="4" fontId="3" fillId="0" borderId="2" xfId="0" applyNumberFormat="1" applyFont="1" applyFill="1" applyBorder="1" applyAlignment="1">
      <alignment horizontal="justify"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164" fontId="7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/>
    </xf>
    <xf numFmtId="164" fontId="17" fillId="0" borderId="0" xfId="0" applyNumberFormat="1" applyFont="1" applyFill="1" applyAlignment="1">
      <alignment horizontal="center" vertical="center"/>
    </xf>
    <xf numFmtId="164" fontId="17" fillId="2" borderId="0" xfId="0" applyNumberFormat="1" applyFont="1" applyFill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/>
    </xf>
    <xf numFmtId="164" fontId="17" fillId="2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164" fontId="14" fillId="0" borderId="5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horizontal="left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left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left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left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left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26">
    <cellStyle name="br" xfId="16"/>
    <cellStyle name="col" xfId="17"/>
    <cellStyle name="style0" xfId="18"/>
    <cellStyle name="td" xfId="19"/>
    <cellStyle name="tr" xfId="20"/>
    <cellStyle name="xl21" xfId="21"/>
    <cellStyle name="xl22" xfId="8"/>
    <cellStyle name="xl23" xfId="9"/>
    <cellStyle name="xl24" xfId="22"/>
    <cellStyle name="xl25" xfId="14"/>
    <cellStyle name="xl26" xfId="1"/>
    <cellStyle name="xl27" xfId="4"/>
    <cellStyle name="xl28" xfId="5"/>
    <cellStyle name="xl29" xfId="6"/>
    <cellStyle name="xl30" xfId="7"/>
    <cellStyle name="xl31" xfId="23"/>
    <cellStyle name="xl32" xfId="2"/>
    <cellStyle name="xl33" xfId="15"/>
    <cellStyle name="xl34" xfId="10"/>
    <cellStyle name="xl35" xfId="24"/>
    <cellStyle name="xl36" xfId="11"/>
    <cellStyle name="xl37" xfId="25"/>
    <cellStyle name="xl38" xfId="12"/>
    <cellStyle name="xl39" xfId="13"/>
    <cellStyle name="Обычный" xfId="0" builtinId="0"/>
    <cellStyle name="Обыч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90</xdr:row>
      <xdr:rowOff>0</xdr:rowOff>
    </xdr:from>
    <xdr:to>
      <xdr:col>6</xdr:col>
      <xdr:colOff>1161564</xdr:colOff>
      <xdr:row>90</xdr:row>
      <xdr:rowOff>9525</xdr:rowOff>
    </xdr:to>
    <xdr:pic>
      <xdr:nvPicPr>
        <xdr:cNvPr id="1724" name="Рисунок 1" descr="АЗИЗОВ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39050" y="219656025"/>
          <a:ext cx="990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I105"/>
  <sheetViews>
    <sheetView tabSelected="1" topLeftCell="A4" zoomScale="50" zoomScaleNormal="50" zoomScaleSheetLayoutView="50" zoomScalePageLayoutView="50" workbookViewId="0">
      <pane ySplit="5" topLeftCell="A85" activePane="bottomLeft" state="frozen"/>
      <selection activeCell="A4" sqref="A4"/>
      <selection pane="bottomLeft" activeCell="A4" sqref="A4:U89"/>
    </sheetView>
  </sheetViews>
  <sheetFormatPr defaultColWidth="8.85546875" defaultRowHeight="30.75"/>
  <cols>
    <col min="1" max="1" width="30.5703125" style="3" customWidth="1"/>
    <col min="2" max="2" width="23.85546875" style="28" customWidth="1"/>
    <col min="3" max="3" width="24" style="28" customWidth="1"/>
    <col min="4" max="4" width="19.42578125" style="28" customWidth="1"/>
    <col min="5" max="5" width="19.140625" style="28" customWidth="1"/>
    <col min="6" max="6" width="17.85546875" style="28" customWidth="1"/>
    <col min="7" max="7" width="17.7109375" style="28" customWidth="1"/>
    <col min="8" max="8" width="13.140625" style="28" customWidth="1"/>
    <col min="9" max="9" width="12.5703125" style="28" customWidth="1"/>
    <col min="10" max="10" width="16.85546875" style="28" customWidth="1"/>
    <col min="11" max="11" width="16.7109375" style="28" customWidth="1"/>
    <col min="12" max="13" width="14.85546875" style="28" customWidth="1"/>
    <col min="14" max="14" width="15.42578125" style="28" customWidth="1"/>
    <col min="15" max="15" width="16.7109375" style="28" customWidth="1"/>
    <col min="16" max="16" width="22.140625" style="14" customWidth="1"/>
    <col min="17" max="17" width="12.85546875" style="42" customWidth="1"/>
    <col min="18" max="18" width="12" style="14" customWidth="1"/>
    <col min="19" max="19" width="13.5703125" style="14" customWidth="1"/>
    <col min="20" max="20" width="11.140625" style="14" customWidth="1"/>
    <col min="21" max="21" width="38" style="85" customWidth="1"/>
    <col min="22" max="22" width="44.42578125" style="86" customWidth="1"/>
    <col min="23" max="113" width="8.85546875" style="12"/>
    <col min="114" max="16384" width="8.85546875" style="1"/>
  </cols>
  <sheetData>
    <row r="1" spans="1:113" hidden="1"/>
    <row r="2" spans="1:113" hidden="1">
      <c r="A2" s="169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55"/>
      <c r="U2" s="91"/>
    </row>
    <row r="3" spans="1:113" hidden="1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55"/>
      <c r="U3" s="91"/>
    </row>
    <row r="4" spans="1:113" ht="28.5" customHeight="1">
      <c r="A4" s="169" t="s">
        <v>177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</row>
    <row r="5" spans="1:113">
      <c r="A5" s="192" t="s">
        <v>186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94" t="s">
        <v>0</v>
      </c>
    </row>
    <row r="6" spans="1:113">
      <c r="A6" s="189" t="s">
        <v>1</v>
      </c>
      <c r="B6" s="148" t="s">
        <v>176</v>
      </c>
      <c r="C6" s="157" t="s">
        <v>101</v>
      </c>
      <c r="D6" s="161" t="s">
        <v>2</v>
      </c>
      <c r="E6" s="162"/>
      <c r="F6" s="185" t="s">
        <v>3</v>
      </c>
      <c r="G6" s="186"/>
      <c r="H6" s="186"/>
      <c r="I6" s="186"/>
      <c r="J6" s="186"/>
      <c r="K6" s="186"/>
      <c r="L6" s="186"/>
      <c r="M6" s="186"/>
      <c r="N6" s="186"/>
      <c r="O6" s="187"/>
      <c r="P6" s="160" t="s">
        <v>4</v>
      </c>
      <c r="Q6" s="188" t="s">
        <v>102</v>
      </c>
      <c r="R6" s="160" t="s">
        <v>103</v>
      </c>
      <c r="S6" s="160" t="s">
        <v>104</v>
      </c>
      <c r="T6" s="136" t="s">
        <v>140</v>
      </c>
      <c r="U6" s="151" t="s">
        <v>5</v>
      </c>
    </row>
    <row r="7" spans="1:113" ht="116.25" customHeight="1">
      <c r="A7" s="189"/>
      <c r="B7" s="149"/>
      <c r="C7" s="158"/>
      <c r="D7" s="163"/>
      <c r="E7" s="164"/>
      <c r="F7" s="185" t="s">
        <v>6</v>
      </c>
      <c r="G7" s="187"/>
      <c r="H7" s="185" t="s">
        <v>7</v>
      </c>
      <c r="I7" s="187"/>
      <c r="J7" s="159" t="s">
        <v>8</v>
      </c>
      <c r="K7" s="159"/>
      <c r="L7" s="159" t="s">
        <v>9</v>
      </c>
      <c r="M7" s="159"/>
      <c r="N7" s="159" t="s">
        <v>10</v>
      </c>
      <c r="O7" s="159"/>
      <c r="P7" s="160"/>
      <c r="Q7" s="188"/>
      <c r="R7" s="160"/>
      <c r="S7" s="160"/>
      <c r="T7" s="156"/>
      <c r="U7" s="151"/>
    </row>
    <row r="8" spans="1:113" ht="101.25" customHeight="1">
      <c r="A8" s="189"/>
      <c r="B8" s="150"/>
      <c r="C8" s="159"/>
      <c r="D8" s="27" t="s">
        <v>11</v>
      </c>
      <c r="E8" s="27" t="s">
        <v>12</v>
      </c>
      <c r="F8" s="27" t="s">
        <v>11</v>
      </c>
      <c r="G8" s="27" t="s">
        <v>12</v>
      </c>
      <c r="H8" s="27" t="s">
        <v>11</v>
      </c>
      <c r="I8" s="27" t="s">
        <v>12</v>
      </c>
      <c r="J8" s="27" t="s">
        <v>11</v>
      </c>
      <c r="K8" s="27" t="s">
        <v>12</v>
      </c>
      <c r="L8" s="27" t="s">
        <v>11</v>
      </c>
      <c r="M8" s="27" t="s">
        <v>12</v>
      </c>
      <c r="N8" s="27" t="s">
        <v>11</v>
      </c>
      <c r="O8" s="27" t="s">
        <v>12</v>
      </c>
      <c r="P8" s="160"/>
      <c r="Q8" s="188"/>
      <c r="R8" s="160"/>
      <c r="S8" s="160"/>
      <c r="T8" s="137"/>
      <c r="U8" s="151"/>
    </row>
    <row r="9" spans="1:113">
      <c r="A9" s="165" t="s">
        <v>179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7"/>
    </row>
    <row r="10" spans="1:113" s="2" customFormat="1" ht="273" customHeight="1">
      <c r="A10" s="43" t="s">
        <v>13</v>
      </c>
      <c r="B10" s="29">
        <f t="shared" ref="B10:O10" si="0">B15+B46+B84+B12</f>
        <v>1012738.2</v>
      </c>
      <c r="C10" s="29">
        <f t="shared" si="0"/>
        <v>1013681.7243999999</v>
      </c>
      <c r="D10" s="29">
        <f t="shared" si="0"/>
        <v>339942.44810000004</v>
      </c>
      <c r="E10" s="29">
        <f t="shared" si="0"/>
        <v>338650.99352000002</v>
      </c>
      <c r="F10" s="29">
        <f t="shared" si="0"/>
        <v>240440.29608</v>
      </c>
      <c r="G10" s="29">
        <f t="shared" si="0"/>
        <v>240168.06009999997</v>
      </c>
      <c r="H10" s="29">
        <f t="shared" si="0"/>
        <v>0</v>
      </c>
      <c r="I10" s="29">
        <f t="shared" si="0"/>
        <v>0</v>
      </c>
      <c r="J10" s="29">
        <f t="shared" si="0"/>
        <v>93110.632020000005</v>
      </c>
      <c r="K10" s="29">
        <f t="shared" si="0"/>
        <v>92091.413420000026</v>
      </c>
      <c r="L10" s="29">
        <f t="shared" si="0"/>
        <v>1952.7</v>
      </c>
      <c r="M10" s="29">
        <f t="shared" si="0"/>
        <v>1952.7</v>
      </c>
      <c r="N10" s="29">
        <f t="shared" si="0"/>
        <v>4438.82</v>
      </c>
      <c r="O10" s="29">
        <f t="shared" si="0"/>
        <v>4438.82</v>
      </c>
      <c r="P10" s="25" t="s">
        <v>128</v>
      </c>
      <c r="Q10" s="56">
        <v>1</v>
      </c>
      <c r="R10" s="56" t="s">
        <v>151</v>
      </c>
      <c r="S10" s="57">
        <v>1.1000000000000001</v>
      </c>
      <c r="T10" s="57">
        <f>2.5-S10</f>
        <v>1.4</v>
      </c>
      <c r="U10" s="154" t="s">
        <v>168</v>
      </c>
      <c r="V10" s="87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</row>
    <row r="11" spans="1:113" s="2" customFormat="1" ht="213" hidden="1" customHeight="1">
      <c r="A11" s="44"/>
      <c r="B11" s="30"/>
      <c r="C11" s="30"/>
      <c r="D11" s="31"/>
      <c r="E11" s="30"/>
      <c r="F11" s="31"/>
      <c r="G11" s="30"/>
      <c r="H11" s="30"/>
      <c r="I11" s="30"/>
      <c r="J11" s="31"/>
      <c r="K11" s="30"/>
      <c r="L11" s="30"/>
      <c r="M11" s="30"/>
      <c r="N11" s="30"/>
      <c r="O11" s="30"/>
      <c r="P11" s="26"/>
      <c r="Q11" s="58"/>
      <c r="R11" s="58"/>
      <c r="S11" s="59"/>
      <c r="T11" s="59"/>
      <c r="U11" s="155"/>
      <c r="V11" s="87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</row>
    <row r="12" spans="1:113" s="2" customFormat="1" ht="280.5" customHeight="1">
      <c r="A12" s="152" t="s">
        <v>180</v>
      </c>
      <c r="B12" s="32">
        <f>B14</f>
        <v>25000</v>
      </c>
      <c r="C12" s="32">
        <f>C14</f>
        <v>25000</v>
      </c>
      <c r="D12" s="32">
        <f t="shared" ref="D12:O12" si="1">D14</f>
        <v>0</v>
      </c>
      <c r="E12" s="32">
        <f t="shared" si="1"/>
        <v>0</v>
      </c>
      <c r="F12" s="32">
        <f t="shared" si="1"/>
        <v>0</v>
      </c>
      <c r="G12" s="32">
        <f t="shared" si="1"/>
        <v>0</v>
      </c>
      <c r="H12" s="32">
        <f t="shared" si="1"/>
        <v>0</v>
      </c>
      <c r="I12" s="32">
        <f t="shared" si="1"/>
        <v>0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32">
        <f t="shared" si="1"/>
        <v>0</v>
      </c>
      <c r="N12" s="32">
        <f t="shared" si="1"/>
        <v>0</v>
      </c>
      <c r="O12" s="32">
        <f t="shared" si="1"/>
        <v>0</v>
      </c>
      <c r="P12" s="23" t="s">
        <v>152</v>
      </c>
      <c r="Q12" s="60" t="s">
        <v>14</v>
      </c>
      <c r="R12" s="60">
        <v>65</v>
      </c>
      <c r="S12" s="61" t="s">
        <v>14</v>
      </c>
      <c r="T12" s="62" t="s">
        <v>14</v>
      </c>
      <c r="U12" s="82" t="s">
        <v>171</v>
      </c>
      <c r="V12" s="87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</row>
    <row r="13" spans="1:113" s="2" customFormat="1" ht="273" customHeight="1">
      <c r="A13" s="153"/>
      <c r="B13" s="34"/>
      <c r="C13" s="34"/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23" t="s">
        <v>153</v>
      </c>
      <c r="Q13" s="60" t="s">
        <v>14</v>
      </c>
      <c r="R13" s="60">
        <v>65</v>
      </c>
      <c r="S13" s="61" t="s">
        <v>14</v>
      </c>
      <c r="T13" s="62" t="s">
        <v>14</v>
      </c>
      <c r="U13" s="82" t="s">
        <v>171</v>
      </c>
      <c r="V13" s="87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</row>
    <row r="14" spans="1:113" s="2" customFormat="1" ht="249.75" customHeight="1">
      <c r="A14" s="45" t="s">
        <v>154</v>
      </c>
      <c r="B14" s="34">
        <v>25000</v>
      </c>
      <c r="C14" s="34">
        <v>25000</v>
      </c>
      <c r="D14" s="35">
        <v>0</v>
      </c>
      <c r="E14" s="34">
        <v>0</v>
      </c>
      <c r="F14" s="35">
        <v>0</v>
      </c>
      <c r="G14" s="34">
        <v>0</v>
      </c>
      <c r="H14" s="34">
        <v>0</v>
      </c>
      <c r="I14" s="34">
        <v>0</v>
      </c>
      <c r="J14" s="35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23" t="s">
        <v>155</v>
      </c>
      <c r="Q14" s="60" t="s">
        <v>14</v>
      </c>
      <c r="R14" s="63">
        <v>1</v>
      </c>
      <c r="S14" s="61" t="s">
        <v>14</v>
      </c>
      <c r="T14" s="62" t="s">
        <v>14</v>
      </c>
      <c r="U14" s="82" t="s">
        <v>171</v>
      </c>
      <c r="V14" s="8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</row>
    <row r="15" spans="1:113" s="2" customFormat="1" ht="149.25" customHeight="1">
      <c r="A15" s="4" t="s">
        <v>130</v>
      </c>
      <c r="B15" s="32">
        <f>B17</f>
        <v>828802.6</v>
      </c>
      <c r="C15" s="32">
        <f>C17</f>
        <v>828802.6</v>
      </c>
      <c r="D15" s="33">
        <f>F15+H15+J15+L15+N15</f>
        <v>260370.70446000001</v>
      </c>
      <c r="E15" s="32">
        <f>G15+I15+K15+M15+O15</f>
        <v>259665.84753</v>
      </c>
      <c r="F15" s="33">
        <f t="shared" ref="F15:O15" si="2">F17</f>
        <v>240440.29608</v>
      </c>
      <c r="G15" s="32">
        <f t="shared" si="2"/>
        <v>240168.06009999997</v>
      </c>
      <c r="H15" s="32">
        <f t="shared" si="2"/>
        <v>0</v>
      </c>
      <c r="I15" s="32">
        <f t="shared" si="2"/>
        <v>0</v>
      </c>
      <c r="J15" s="32">
        <f t="shared" si="2"/>
        <v>13538.888379999999</v>
      </c>
      <c r="K15" s="32">
        <f t="shared" si="2"/>
        <v>13106.267429999998</v>
      </c>
      <c r="L15" s="33">
        <f t="shared" si="2"/>
        <v>1952.7</v>
      </c>
      <c r="M15" s="32">
        <f t="shared" si="2"/>
        <v>1952.7</v>
      </c>
      <c r="N15" s="33">
        <f t="shared" si="2"/>
        <v>4438.82</v>
      </c>
      <c r="O15" s="32">
        <f t="shared" si="2"/>
        <v>4438.82</v>
      </c>
      <c r="P15" s="23" t="s">
        <v>181</v>
      </c>
      <c r="Q15" s="60">
        <v>0.8</v>
      </c>
      <c r="R15" s="60" t="s">
        <v>156</v>
      </c>
      <c r="S15" s="62">
        <v>0.6</v>
      </c>
      <c r="T15" s="62">
        <f>2-S15</f>
        <v>1.4</v>
      </c>
      <c r="U15" s="114" t="s">
        <v>196</v>
      </c>
      <c r="V15" s="88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</row>
    <row r="16" spans="1:113" s="3" customFormat="1">
      <c r="A16" s="144" t="s">
        <v>16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86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</row>
    <row r="17" spans="1:113" ht="111" customHeight="1">
      <c r="A17" s="45" t="s">
        <v>17</v>
      </c>
      <c r="B17" s="34">
        <f t="shared" ref="B17:O17" si="3">B18+B36+B39</f>
        <v>828802.6</v>
      </c>
      <c r="C17" s="34">
        <f t="shared" si="3"/>
        <v>828802.6</v>
      </c>
      <c r="D17" s="34">
        <f t="shared" si="3"/>
        <v>260370.70446000001</v>
      </c>
      <c r="E17" s="34">
        <f t="shared" si="3"/>
        <v>259665.84752999997</v>
      </c>
      <c r="F17" s="34">
        <f t="shared" si="3"/>
        <v>240440.29608</v>
      </c>
      <c r="G17" s="34">
        <f t="shared" si="3"/>
        <v>240168.06009999997</v>
      </c>
      <c r="H17" s="34">
        <f t="shared" si="3"/>
        <v>0</v>
      </c>
      <c r="I17" s="34">
        <f t="shared" si="3"/>
        <v>0</v>
      </c>
      <c r="J17" s="34">
        <f t="shared" si="3"/>
        <v>13538.888379999999</v>
      </c>
      <c r="K17" s="34">
        <f t="shared" si="3"/>
        <v>13106.267429999998</v>
      </c>
      <c r="L17" s="34">
        <f t="shared" si="3"/>
        <v>1952.7</v>
      </c>
      <c r="M17" s="34">
        <f t="shared" si="3"/>
        <v>1952.7</v>
      </c>
      <c r="N17" s="34">
        <f t="shared" si="3"/>
        <v>4438.82</v>
      </c>
      <c r="O17" s="34">
        <f t="shared" si="3"/>
        <v>4438.82</v>
      </c>
      <c r="P17" s="23" t="s">
        <v>181</v>
      </c>
      <c r="Q17" s="60">
        <v>0.8</v>
      </c>
      <c r="R17" s="56" t="s">
        <v>156</v>
      </c>
      <c r="S17" s="62">
        <v>0.6</v>
      </c>
      <c r="T17" s="62">
        <f>2-S17</f>
        <v>1.4</v>
      </c>
      <c r="U17" s="114" t="s">
        <v>196</v>
      </c>
    </row>
    <row r="18" spans="1:113" ht="112.5">
      <c r="A18" s="45" t="s">
        <v>18</v>
      </c>
      <c r="B18" s="34">
        <f>SUM(B19:B35)</f>
        <v>26009</v>
      </c>
      <c r="C18" s="34">
        <f>SUM(C19:C35)</f>
        <v>26009</v>
      </c>
      <c r="D18" s="35">
        <f>F18+H18+J18+L18+N18</f>
        <v>18856.506389999999</v>
      </c>
      <c r="E18" s="34">
        <f>G18+I18+K18+M18+O18</f>
        <v>18423.927479999998</v>
      </c>
      <c r="F18" s="35">
        <f>SUM(F19:F35)</f>
        <v>0</v>
      </c>
      <c r="G18" s="34">
        <f t="shared" ref="G18:N18" si="4">SUM(G19:G35)</f>
        <v>0</v>
      </c>
      <c r="H18" s="34">
        <f t="shared" si="4"/>
        <v>0</v>
      </c>
      <c r="I18" s="34">
        <f t="shared" si="4"/>
        <v>0</v>
      </c>
      <c r="J18" s="34">
        <f>SUM(J19:J35)</f>
        <v>12464.986389999998</v>
      </c>
      <c r="K18" s="34">
        <f>SUM(K19:K35)</f>
        <v>12032.407479999998</v>
      </c>
      <c r="L18" s="35">
        <f t="shared" si="4"/>
        <v>1952.7</v>
      </c>
      <c r="M18" s="34">
        <f t="shared" si="4"/>
        <v>1952.7</v>
      </c>
      <c r="N18" s="35">
        <f t="shared" si="4"/>
        <v>4438.82</v>
      </c>
      <c r="O18" s="34">
        <f>SUM(O19:O35)</f>
        <v>4438.82</v>
      </c>
      <c r="P18" s="23" t="s">
        <v>19</v>
      </c>
      <c r="Q18" s="64">
        <v>56.4</v>
      </c>
      <c r="R18" s="62" t="s">
        <v>157</v>
      </c>
      <c r="S18" s="65">
        <v>54.1</v>
      </c>
      <c r="T18" s="62">
        <f>S18-45</f>
        <v>9.1000000000000014</v>
      </c>
      <c r="U18" s="114" t="s">
        <v>197</v>
      </c>
    </row>
    <row r="19" spans="1:113" ht="319.5" customHeight="1">
      <c r="A19" s="46" t="s">
        <v>20</v>
      </c>
      <c r="B19" s="34">
        <v>2000</v>
      </c>
      <c r="C19" s="34">
        <v>2000</v>
      </c>
      <c r="D19" s="35">
        <f>J19+L19+N19</f>
        <v>649.76808999999992</v>
      </c>
      <c r="E19" s="34">
        <f>K19+M19+O19</f>
        <v>649.76808999999992</v>
      </c>
      <c r="F19" s="34">
        <v>0</v>
      </c>
      <c r="G19" s="34">
        <v>0</v>
      </c>
      <c r="H19" s="34">
        <v>0</v>
      </c>
      <c r="I19" s="34">
        <v>0</v>
      </c>
      <c r="J19" s="34">
        <v>649.76808999999992</v>
      </c>
      <c r="K19" s="34">
        <v>649.76808999999992</v>
      </c>
      <c r="L19" s="34">
        <v>0</v>
      </c>
      <c r="M19" s="34">
        <v>0</v>
      </c>
      <c r="N19" s="34">
        <v>0</v>
      </c>
      <c r="O19" s="34">
        <v>0</v>
      </c>
      <c r="P19" s="23" t="s">
        <v>21</v>
      </c>
      <c r="Q19" s="60">
        <v>100</v>
      </c>
      <c r="R19" s="59">
        <v>100</v>
      </c>
      <c r="S19" s="62">
        <v>100</v>
      </c>
      <c r="T19" s="62">
        <f>S19-R19</f>
        <v>0</v>
      </c>
      <c r="U19" s="81" t="s">
        <v>169</v>
      </c>
    </row>
    <row r="20" spans="1:113" ht="56.25">
      <c r="A20" s="45" t="s">
        <v>22</v>
      </c>
      <c r="B20" s="34">
        <v>100</v>
      </c>
      <c r="C20" s="34">
        <v>250</v>
      </c>
      <c r="D20" s="35">
        <f t="shared" ref="D20:E21" si="5">J20+L20+N20</f>
        <v>218.79</v>
      </c>
      <c r="E20" s="34">
        <f t="shared" si="5"/>
        <v>218.79</v>
      </c>
      <c r="F20" s="34">
        <v>0</v>
      </c>
      <c r="G20" s="34">
        <v>0</v>
      </c>
      <c r="H20" s="34">
        <v>0</v>
      </c>
      <c r="I20" s="34">
        <v>0</v>
      </c>
      <c r="J20" s="34">
        <v>218.79</v>
      </c>
      <c r="K20" s="34">
        <v>218.79</v>
      </c>
      <c r="L20" s="34">
        <v>0</v>
      </c>
      <c r="M20" s="34">
        <v>0</v>
      </c>
      <c r="N20" s="34">
        <v>0</v>
      </c>
      <c r="O20" s="34">
        <v>0</v>
      </c>
      <c r="P20" s="23" t="s">
        <v>23</v>
      </c>
      <c r="Q20" s="60">
        <v>225</v>
      </c>
      <c r="R20" s="62">
        <v>200</v>
      </c>
      <c r="S20" s="67">
        <v>129</v>
      </c>
      <c r="T20" s="67">
        <f t="shared" ref="T20:T26" si="6">S20/R20*100-100</f>
        <v>-35.5</v>
      </c>
      <c r="U20" s="112" t="s">
        <v>191</v>
      </c>
    </row>
    <row r="21" spans="1:113" ht="148.5" customHeight="1">
      <c r="A21" s="45" t="s">
        <v>24</v>
      </c>
      <c r="B21" s="34">
        <v>100</v>
      </c>
      <c r="C21" s="34">
        <v>700</v>
      </c>
      <c r="D21" s="35">
        <f>J21+L21+N21</f>
        <v>92.2</v>
      </c>
      <c r="E21" s="34">
        <f t="shared" si="5"/>
        <v>91.3</v>
      </c>
      <c r="F21" s="34">
        <v>0</v>
      </c>
      <c r="G21" s="34">
        <v>0</v>
      </c>
      <c r="H21" s="34">
        <v>0</v>
      </c>
      <c r="I21" s="34">
        <v>0</v>
      </c>
      <c r="J21" s="34">
        <v>92.2</v>
      </c>
      <c r="K21" s="34">
        <v>91.3</v>
      </c>
      <c r="L21" s="34">
        <v>0</v>
      </c>
      <c r="M21" s="34">
        <v>0</v>
      </c>
      <c r="N21" s="34">
        <v>0</v>
      </c>
      <c r="O21" s="34">
        <v>0</v>
      </c>
      <c r="P21" s="23" t="s">
        <v>25</v>
      </c>
      <c r="Q21" s="60">
        <v>1000</v>
      </c>
      <c r="R21" s="62">
        <v>1070</v>
      </c>
      <c r="S21" s="62">
        <v>1142</v>
      </c>
      <c r="T21" s="60">
        <f t="shared" si="6"/>
        <v>6.7289719626168107</v>
      </c>
      <c r="U21" s="113" t="s">
        <v>198</v>
      </c>
    </row>
    <row r="22" spans="1:113" ht="137.25" customHeight="1">
      <c r="A22" s="45" t="s">
        <v>26</v>
      </c>
      <c r="B22" s="34">
        <v>900</v>
      </c>
      <c r="C22" s="34">
        <v>900</v>
      </c>
      <c r="D22" s="35">
        <f>J22+L22+N22</f>
        <v>4236.1217799999995</v>
      </c>
      <c r="E22" s="34">
        <f>K22+M22+O22</f>
        <v>4235.1971300000005</v>
      </c>
      <c r="F22" s="34">
        <v>0</v>
      </c>
      <c r="G22" s="34">
        <v>0</v>
      </c>
      <c r="H22" s="34">
        <v>0</v>
      </c>
      <c r="I22" s="34">
        <v>0</v>
      </c>
      <c r="J22" s="34">
        <v>505.30178000000001</v>
      </c>
      <c r="K22" s="34">
        <v>504.37713000000002</v>
      </c>
      <c r="L22" s="34">
        <v>846.3</v>
      </c>
      <c r="M22" s="34">
        <v>846.3</v>
      </c>
      <c r="N22" s="34">
        <v>2884.52</v>
      </c>
      <c r="O22" s="34">
        <v>2884.52</v>
      </c>
      <c r="P22" s="23" t="s">
        <v>27</v>
      </c>
      <c r="Q22" s="60">
        <v>3386</v>
      </c>
      <c r="R22" s="62">
        <v>540</v>
      </c>
      <c r="S22" s="67">
        <v>368</v>
      </c>
      <c r="T22" s="62">
        <f t="shared" si="6"/>
        <v>-31.851851851851848</v>
      </c>
      <c r="U22" s="81" t="s">
        <v>175</v>
      </c>
    </row>
    <row r="23" spans="1:113" ht="129.75" customHeight="1">
      <c r="A23" s="45" t="s">
        <v>28</v>
      </c>
      <c r="B23" s="34">
        <v>300</v>
      </c>
      <c r="C23" s="34">
        <v>300</v>
      </c>
      <c r="D23" s="35">
        <f>J23+L23+N23</f>
        <v>1064.2317600000001</v>
      </c>
      <c r="E23" s="34">
        <f>K23+M23+O23</f>
        <v>1061.82854</v>
      </c>
      <c r="F23" s="34">
        <v>0</v>
      </c>
      <c r="G23" s="34">
        <v>0</v>
      </c>
      <c r="H23" s="34">
        <v>0</v>
      </c>
      <c r="I23" s="34">
        <v>0</v>
      </c>
      <c r="J23" s="34">
        <v>151.07176000000001</v>
      </c>
      <c r="K23" s="34">
        <v>148.66854000000001</v>
      </c>
      <c r="L23" s="34">
        <v>69.7</v>
      </c>
      <c r="M23" s="34">
        <v>69.7</v>
      </c>
      <c r="N23" s="34">
        <v>843.46</v>
      </c>
      <c r="O23" s="34">
        <v>843.46</v>
      </c>
      <c r="P23" s="23" t="s">
        <v>29</v>
      </c>
      <c r="Q23" s="60">
        <v>473</v>
      </c>
      <c r="R23" s="62">
        <v>66</v>
      </c>
      <c r="S23" s="67">
        <v>49</v>
      </c>
      <c r="T23" s="62">
        <f t="shared" si="6"/>
        <v>-25.757575757575751</v>
      </c>
      <c r="U23" s="81" t="s">
        <v>132</v>
      </c>
    </row>
    <row r="24" spans="1:113" ht="199.5" customHeight="1">
      <c r="A24" s="45" t="s">
        <v>30</v>
      </c>
      <c r="B24" s="34">
        <v>5000</v>
      </c>
      <c r="C24" s="34">
        <v>5000</v>
      </c>
      <c r="D24" s="35">
        <f>J24+L24+N24</f>
        <v>2526.18577</v>
      </c>
      <c r="E24" s="34">
        <f>K24+M24+O24</f>
        <v>2503.7502899999999</v>
      </c>
      <c r="F24" s="34">
        <v>0</v>
      </c>
      <c r="G24" s="34">
        <v>0</v>
      </c>
      <c r="H24" s="34">
        <v>0</v>
      </c>
      <c r="I24" s="34">
        <v>0</v>
      </c>
      <c r="J24" s="34">
        <v>806.18577000000005</v>
      </c>
      <c r="K24" s="34">
        <v>783.75029000000006</v>
      </c>
      <c r="L24" s="34">
        <v>1036.7</v>
      </c>
      <c r="M24" s="34">
        <v>1036.7</v>
      </c>
      <c r="N24" s="34">
        <v>683.3</v>
      </c>
      <c r="O24" s="34">
        <v>683.3</v>
      </c>
      <c r="P24" s="23" t="s">
        <v>31</v>
      </c>
      <c r="Q24" s="60">
        <v>4214</v>
      </c>
      <c r="R24" s="62">
        <v>2050</v>
      </c>
      <c r="S24" s="67">
        <v>919</v>
      </c>
      <c r="T24" s="62">
        <f t="shared" si="6"/>
        <v>-55.170731707317074</v>
      </c>
      <c r="U24" s="113" t="s">
        <v>199</v>
      </c>
    </row>
    <row r="25" spans="1:113" ht="146.25" customHeight="1">
      <c r="A25" s="45" t="s">
        <v>32</v>
      </c>
      <c r="B25" s="34">
        <v>200</v>
      </c>
      <c r="C25" s="34">
        <v>200</v>
      </c>
      <c r="D25" s="35">
        <f>J25</f>
        <v>61.764199999999995</v>
      </c>
      <c r="E25" s="34">
        <f>K25</f>
        <v>58.5642</v>
      </c>
      <c r="F25" s="34">
        <v>0</v>
      </c>
      <c r="G25" s="34">
        <v>0</v>
      </c>
      <c r="H25" s="34">
        <v>0</v>
      </c>
      <c r="I25" s="34">
        <v>0</v>
      </c>
      <c r="J25" s="34">
        <v>61.764199999999995</v>
      </c>
      <c r="K25" s="34">
        <v>58.5642</v>
      </c>
      <c r="L25" s="34">
        <v>0</v>
      </c>
      <c r="M25" s="34">
        <v>0</v>
      </c>
      <c r="N25" s="34">
        <v>0</v>
      </c>
      <c r="O25" s="34">
        <v>0</v>
      </c>
      <c r="P25" s="23" t="s">
        <v>33</v>
      </c>
      <c r="Q25" s="60">
        <v>4724</v>
      </c>
      <c r="R25" s="62">
        <v>2400</v>
      </c>
      <c r="S25" s="67">
        <v>2572</v>
      </c>
      <c r="T25" s="62">
        <f t="shared" si="6"/>
        <v>7.1666666666666714</v>
      </c>
      <c r="U25" s="73" t="s">
        <v>187</v>
      </c>
    </row>
    <row r="26" spans="1:113" ht="18.75" customHeight="1">
      <c r="A26" s="145" t="s">
        <v>182</v>
      </c>
      <c r="B26" s="131">
        <v>7598</v>
      </c>
      <c r="C26" s="131">
        <v>7598</v>
      </c>
      <c r="D26" s="134">
        <f>J26</f>
        <v>6739.2</v>
      </c>
      <c r="E26" s="131">
        <f>K26</f>
        <v>6639.2</v>
      </c>
      <c r="F26" s="131">
        <v>0</v>
      </c>
      <c r="G26" s="131">
        <v>0</v>
      </c>
      <c r="H26" s="131">
        <v>0</v>
      </c>
      <c r="I26" s="131">
        <v>0</v>
      </c>
      <c r="J26" s="131">
        <v>6739.2</v>
      </c>
      <c r="K26" s="131">
        <v>6639.2</v>
      </c>
      <c r="L26" s="131">
        <v>0</v>
      </c>
      <c r="M26" s="131">
        <v>0</v>
      </c>
      <c r="N26" s="131">
        <v>0</v>
      </c>
      <c r="O26" s="131">
        <v>0</v>
      </c>
      <c r="P26" s="136" t="s">
        <v>34</v>
      </c>
      <c r="Q26" s="180">
        <v>540</v>
      </c>
      <c r="R26" s="138">
        <v>75</v>
      </c>
      <c r="S26" s="141">
        <v>80</v>
      </c>
      <c r="T26" s="138">
        <f t="shared" si="6"/>
        <v>6.6666666666666714</v>
      </c>
      <c r="U26" s="157" t="s">
        <v>192</v>
      </c>
    </row>
    <row r="27" spans="1:113" ht="409.5" customHeight="1">
      <c r="A27" s="146"/>
      <c r="B27" s="132"/>
      <c r="C27" s="132"/>
      <c r="D27" s="168"/>
      <c r="E27" s="132"/>
      <c r="F27" s="132"/>
      <c r="G27" s="132">
        <v>0</v>
      </c>
      <c r="H27" s="132">
        <v>0</v>
      </c>
      <c r="I27" s="132">
        <v>0</v>
      </c>
      <c r="J27" s="132"/>
      <c r="K27" s="132">
        <v>0</v>
      </c>
      <c r="L27" s="132">
        <v>0</v>
      </c>
      <c r="M27" s="132">
        <v>0</v>
      </c>
      <c r="N27" s="132">
        <v>0</v>
      </c>
      <c r="O27" s="132">
        <v>0</v>
      </c>
      <c r="P27" s="156"/>
      <c r="Q27" s="181"/>
      <c r="R27" s="139"/>
      <c r="S27" s="142"/>
      <c r="T27" s="139"/>
      <c r="U27" s="158"/>
      <c r="V27" s="89"/>
    </row>
    <row r="28" spans="1:113" ht="360" customHeight="1">
      <c r="A28" s="147"/>
      <c r="B28" s="133"/>
      <c r="C28" s="133"/>
      <c r="D28" s="135"/>
      <c r="E28" s="133"/>
      <c r="F28" s="133"/>
      <c r="G28" s="133">
        <v>0</v>
      </c>
      <c r="H28" s="133">
        <v>0</v>
      </c>
      <c r="I28" s="133">
        <v>0</v>
      </c>
      <c r="J28" s="133"/>
      <c r="K28" s="133">
        <v>0</v>
      </c>
      <c r="L28" s="133">
        <v>0</v>
      </c>
      <c r="M28" s="133">
        <v>0</v>
      </c>
      <c r="N28" s="133">
        <v>0</v>
      </c>
      <c r="O28" s="133">
        <v>0</v>
      </c>
      <c r="P28" s="137"/>
      <c r="Q28" s="182"/>
      <c r="R28" s="140"/>
      <c r="S28" s="143"/>
      <c r="T28" s="140"/>
      <c r="U28" s="159"/>
    </row>
    <row r="29" spans="1:113" ht="280.5" customHeight="1">
      <c r="A29" s="45" t="s">
        <v>183</v>
      </c>
      <c r="B29" s="34">
        <v>0</v>
      </c>
      <c r="C29" s="34">
        <v>0</v>
      </c>
      <c r="D29" s="35">
        <f>J29+L29+N29</f>
        <v>27.54</v>
      </c>
      <c r="E29" s="34">
        <f>K29+M29+O29</f>
        <v>27.54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27.54</v>
      </c>
      <c r="O29" s="34">
        <v>27.54</v>
      </c>
      <c r="P29" s="95" t="s">
        <v>125</v>
      </c>
      <c r="Q29" s="60">
        <v>48</v>
      </c>
      <c r="R29" s="60">
        <v>12</v>
      </c>
      <c r="S29" s="66">
        <v>1</v>
      </c>
      <c r="T29" s="62">
        <f t="shared" ref="T29:T34" si="7">S29/R29*100-100</f>
        <v>-91.666666666666671</v>
      </c>
      <c r="U29" s="114" t="s">
        <v>200</v>
      </c>
    </row>
    <row r="30" spans="1:113" ht="215.25" customHeight="1">
      <c r="A30" s="45" t="s">
        <v>35</v>
      </c>
      <c r="B30" s="34">
        <v>1000</v>
      </c>
      <c r="C30" s="34">
        <v>1000</v>
      </c>
      <c r="D30" s="35">
        <f t="shared" ref="D30:E35" si="8">J30</f>
        <v>515.30121999999994</v>
      </c>
      <c r="E30" s="34">
        <f t="shared" si="8"/>
        <v>244.72689000000003</v>
      </c>
      <c r="F30" s="34">
        <v>0</v>
      </c>
      <c r="G30" s="34">
        <v>0</v>
      </c>
      <c r="H30" s="34">
        <v>0</v>
      </c>
      <c r="I30" s="34">
        <v>0</v>
      </c>
      <c r="J30" s="34">
        <v>515.30121999999994</v>
      </c>
      <c r="K30" s="34">
        <v>244.72689000000003</v>
      </c>
      <c r="L30" s="34">
        <v>0</v>
      </c>
      <c r="M30" s="34">
        <v>0</v>
      </c>
      <c r="N30" s="34">
        <v>0</v>
      </c>
      <c r="O30" s="34">
        <v>0</v>
      </c>
      <c r="P30" s="23" t="s">
        <v>120</v>
      </c>
      <c r="Q30" s="60">
        <v>152</v>
      </c>
      <c r="R30" s="60">
        <v>25</v>
      </c>
      <c r="S30" s="66">
        <v>3</v>
      </c>
      <c r="T30" s="62">
        <f t="shared" si="7"/>
        <v>-88</v>
      </c>
      <c r="U30" s="114" t="s">
        <v>201</v>
      </c>
    </row>
    <row r="31" spans="1:113" ht="227.25" customHeight="1">
      <c r="A31" s="45" t="s">
        <v>36</v>
      </c>
      <c r="B31" s="34">
        <v>0</v>
      </c>
      <c r="C31" s="34">
        <v>0</v>
      </c>
      <c r="D31" s="35">
        <f t="shared" si="8"/>
        <v>0</v>
      </c>
      <c r="E31" s="34">
        <f t="shared" si="8"/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23" t="s">
        <v>37</v>
      </c>
      <c r="Q31" s="60">
        <v>14</v>
      </c>
      <c r="R31" s="60">
        <v>40</v>
      </c>
      <c r="S31" s="66">
        <v>33</v>
      </c>
      <c r="T31" s="62">
        <f t="shared" si="7"/>
        <v>-17.5</v>
      </c>
      <c r="U31" s="27" t="s">
        <v>193</v>
      </c>
    </row>
    <row r="32" spans="1:113" s="10" customFormat="1" ht="298.5" customHeight="1">
      <c r="A32" s="47" t="s">
        <v>148</v>
      </c>
      <c r="B32" s="34">
        <v>8023.8</v>
      </c>
      <c r="C32" s="34">
        <v>7273.8</v>
      </c>
      <c r="D32" s="35">
        <f t="shared" si="8"/>
        <v>2493.0404399999998</v>
      </c>
      <c r="E32" s="34">
        <f t="shared" si="8"/>
        <v>2474.7814800000001</v>
      </c>
      <c r="F32" s="34">
        <v>0</v>
      </c>
      <c r="G32" s="34">
        <v>0</v>
      </c>
      <c r="H32" s="34">
        <v>0</v>
      </c>
      <c r="I32" s="34">
        <v>0</v>
      </c>
      <c r="J32" s="34">
        <v>2493.0404399999998</v>
      </c>
      <c r="K32" s="34">
        <v>2474.7814800000001</v>
      </c>
      <c r="L32" s="34">
        <v>0</v>
      </c>
      <c r="M32" s="34">
        <v>0</v>
      </c>
      <c r="N32" s="34">
        <v>0</v>
      </c>
      <c r="O32" s="34">
        <v>0</v>
      </c>
      <c r="P32" s="27" t="s">
        <v>38</v>
      </c>
      <c r="Q32" s="66">
        <v>2319</v>
      </c>
      <c r="R32" s="67">
        <v>600</v>
      </c>
      <c r="S32" s="67">
        <v>380</v>
      </c>
      <c r="T32" s="67">
        <f t="shared" si="7"/>
        <v>-36.666666666666671</v>
      </c>
      <c r="U32" s="27" t="s">
        <v>208</v>
      </c>
      <c r="V32" s="89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</row>
    <row r="33" spans="1:113" s="10" customFormat="1" ht="377.25" customHeight="1">
      <c r="A33" s="45" t="s">
        <v>131</v>
      </c>
      <c r="B33" s="34">
        <v>450</v>
      </c>
      <c r="C33" s="34">
        <v>450</v>
      </c>
      <c r="D33" s="35">
        <f t="shared" si="8"/>
        <v>119.74419999999999</v>
      </c>
      <c r="E33" s="34">
        <f t="shared" si="8"/>
        <v>119.4242</v>
      </c>
      <c r="F33" s="34">
        <v>0</v>
      </c>
      <c r="G33" s="34">
        <v>0</v>
      </c>
      <c r="H33" s="34">
        <v>0</v>
      </c>
      <c r="I33" s="34">
        <v>0</v>
      </c>
      <c r="J33" s="34">
        <v>119.74419999999999</v>
      </c>
      <c r="K33" s="34">
        <v>119.4242</v>
      </c>
      <c r="L33" s="34">
        <v>0</v>
      </c>
      <c r="M33" s="34">
        <v>0</v>
      </c>
      <c r="N33" s="34">
        <v>0</v>
      </c>
      <c r="O33" s="34">
        <v>0</v>
      </c>
      <c r="P33" s="27" t="s">
        <v>133</v>
      </c>
      <c r="Q33" s="66">
        <v>167</v>
      </c>
      <c r="R33" s="62">
        <v>38</v>
      </c>
      <c r="S33" s="67">
        <v>13</v>
      </c>
      <c r="T33" s="62">
        <f t="shared" si="7"/>
        <v>-65.78947368421052</v>
      </c>
      <c r="U33" s="27" t="s">
        <v>188</v>
      </c>
      <c r="V33" s="89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</row>
    <row r="34" spans="1:113" s="10" customFormat="1" ht="262.5" customHeight="1">
      <c r="A34" s="45" t="s">
        <v>39</v>
      </c>
      <c r="B34" s="34">
        <v>300</v>
      </c>
      <c r="C34" s="34">
        <v>300</v>
      </c>
      <c r="D34" s="35">
        <f t="shared" si="8"/>
        <v>105.74678</v>
      </c>
      <c r="E34" s="34">
        <f t="shared" si="8"/>
        <v>92.555000000000007</v>
      </c>
      <c r="F34" s="34">
        <v>0</v>
      </c>
      <c r="G34" s="34">
        <v>0</v>
      </c>
      <c r="H34" s="34">
        <v>0</v>
      </c>
      <c r="I34" s="34">
        <v>0</v>
      </c>
      <c r="J34" s="34">
        <v>105.74678</v>
      </c>
      <c r="K34" s="34">
        <v>92.555000000000007</v>
      </c>
      <c r="L34" s="34">
        <v>0</v>
      </c>
      <c r="M34" s="34">
        <v>0</v>
      </c>
      <c r="N34" s="34">
        <v>0</v>
      </c>
      <c r="O34" s="34">
        <v>0</v>
      </c>
      <c r="P34" s="27" t="s">
        <v>40</v>
      </c>
      <c r="Q34" s="66">
        <v>34531</v>
      </c>
      <c r="R34" s="62">
        <v>11000</v>
      </c>
      <c r="S34" s="67">
        <v>12268</v>
      </c>
      <c r="T34" s="67">
        <f t="shared" si="7"/>
        <v>11.527272727272717</v>
      </c>
      <c r="U34" s="27" t="s">
        <v>202</v>
      </c>
      <c r="V34" s="89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</row>
    <row r="35" spans="1:113" s="10" customFormat="1" ht="206.25">
      <c r="A35" s="47" t="s">
        <v>41</v>
      </c>
      <c r="B35" s="34">
        <v>37.200000000000003</v>
      </c>
      <c r="C35" s="34">
        <v>37.200000000000003</v>
      </c>
      <c r="D35" s="35">
        <f t="shared" si="8"/>
        <v>6.8721499999999995</v>
      </c>
      <c r="E35" s="34">
        <f t="shared" si="8"/>
        <v>6.5016600000000002</v>
      </c>
      <c r="F35" s="34">
        <v>0</v>
      </c>
      <c r="G35" s="34">
        <v>0</v>
      </c>
      <c r="H35" s="34">
        <v>0</v>
      </c>
      <c r="I35" s="34">
        <v>0</v>
      </c>
      <c r="J35" s="34">
        <v>6.8721499999999995</v>
      </c>
      <c r="K35" s="34">
        <v>6.5016600000000002</v>
      </c>
      <c r="L35" s="34">
        <v>0</v>
      </c>
      <c r="M35" s="34">
        <v>0</v>
      </c>
      <c r="N35" s="34">
        <v>0</v>
      </c>
      <c r="O35" s="34">
        <v>0</v>
      </c>
      <c r="P35" s="27" t="s">
        <v>42</v>
      </c>
      <c r="Q35" s="66">
        <v>100</v>
      </c>
      <c r="R35" s="62">
        <v>100</v>
      </c>
      <c r="S35" s="67">
        <v>100</v>
      </c>
      <c r="T35" s="67">
        <f>S35-R35</f>
        <v>0</v>
      </c>
      <c r="U35" s="27" t="s">
        <v>118</v>
      </c>
      <c r="V35" s="89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</row>
    <row r="36" spans="1:113" ht="168.75">
      <c r="A36" s="45" t="s">
        <v>43</v>
      </c>
      <c r="B36" s="37">
        <f>B37+B38</f>
        <v>2500</v>
      </c>
      <c r="C36" s="37">
        <f>C37+C38</f>
        <v>2500</v>
      </c>
      <c r="D36" s="37">
        <f>F36+H36+J36+L36+N36</f>
        <v>1073.9019900000001</v>
      </c>
      <c r="E36" s="38">
        <f>G36+I36+K36+M36+O36</f>
        <v>1073.85995</v>
      </c>
      <c r="F36" s="37">
        <f t="shared" ref="F36:O36" si="9">F37+F38</f>
        <v>0</v>
      </c>
      <c r="G36" s="38">
        <f t="shared" si="9"/>
        <v>0</v>
      </c>
      <c r="H36" s="38">
        <f t="shared" si="9"/>
        <v>0</v>
      </c>
      <c r="I36" s="38">
        <f t="shared" si="9"/>
        <v>0</v>
      </c>
      <c r="J36" s="38">
        <f t="shared" si="9"/>
        <v>1073.9019900000001</v>
      </c>
      <c r="K36" s="38">
        <f t="shared" si="9"/>
        <v>1073.85995</v>
      </c>
      <c r="L36" s="37">
        <f t="shared" si="9"/>
        <v>0</v>
      </c>
      <c r="M36" s="38">
        <f t="shared" si="9"/>
        <v>0</v>
      </c>
      <c r="N36" s="37">
        <f t="shared" si="9"/>
        <v>0</v>
      </c>
      <c r="O36" s="38">
        <f t="shared" si="9"/>
        <v>0</v>
      </c>
      <c r="P36" s="23" t="s">
        <v>44</v>
      </c>
      <c r="Q36" s="60">
        <v>15</v>
      </c>
      <c r="R36" s="62">
        <v>85</v>
      </c>
      <c r="S36" s="60">
        <v>80</v>
      </c>
      <c r="T36" s="62">
        <f>S36-R36</f>
        <v>-5</v>
      </c>
      <c r="U36" s="81" t="s">
        <v>147</v>
      </c>
    </row>
    <row r="37" spans="1:113" ht="409.5" customHeight="1">
      <c r="A37" s="123" t="s">
        <v>45</v>
      </c>
      <c r="B37" s="34">
        <v>2500</v>
      </c>
      <c r="C37" s="34">
        <v>2500</v>
      </c>
      <c r="D37" s="37">
        <f>F37+H37+J37+L37+N37</f>
        <v>1073.9019900000001</v>
      </c>
      <c r="E37" s="38">
        <f>G37+I37+K37+M37+O37</f>
        <v>1073.85995</v>
      </c>
      <c r="F37" s="34">
        <v>0</v>
      </c>
      <c r="G37" s="34">
        <v>0</v>
      </c>
      <c r="H37" s="34">
        <v>0</v>
      </c>
      <c r="I37" s="34">
        <v>0</v>
      </c>
      <c r="J37" s="34">
        <v>1073.9019900000001</v>
      </c>
      <c r="K37" s="34">
        <v>1073.85995</v>
      </c>
      <c r="L37" s="34">
        <v>0</v>
      </c>
      <c r="M37" s="34">
        <v>0</v>
      </c>
      <c r="N37" s="34">
        <v>0</v>
      </c>
      <c r="O37" s="34">
        <v>0</v>
      </c>
      <c r="P37" s="124" t="s">
        <v>46</v>
      </c>
      <c r="Q37" s="125">
        <v>100</v>
      </c>
      <c r="R37" s="122">
        <v>87</v>
      </c>
      <c r="S37" s="125">
        <v>85</v>
      </c>
      <c r="T37" s="122">
        <f>S37-R37</f>
        <v>-2</v>
      </c>
      <c r="U37" s="126" t="s">
        <v>149</v>
      </c>
    </row>
    <row r="38" spans="1:113" ht="295.5" customHeight="1">
      <c r="A38" s="47" t="s">
        <v>47</v>
      </c>
      <c r="B38" s="34">
        <v>0</v>
      </c>
      <c r="C38" s="34">
        <v>0</v>
      </c>
      <c r="D38" s="37">
        <f>J38</f>
        <v>0</v>
      </c>
      <c r="E38" s="38">
        <f>K38</f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23" t="s">
        <v>48</v>
      </c>
      <c r="Q38" s="60">
        <v>15</v>
      </c>
      <c r="R38" s="62">
        <v>80</v>
      </c>
      <c r="S38" s="60">
        <v>75</v>
      </c>
      <c r="T38" s="62">
        <f>S38-R38</f>
        <v>-5</v>
      </c>
      <c r="U38" s="81" t="s">
        <v>184</v>
      </c>
    </row>
    <row r="39" spans="1:113" ht="302.25" customHeight="1">
      <c r="A39" s="48" t="s">
        <v>49</v>
      </c>
      <c r="B39" s="38">
        <f>SUM(B40:B43)</f>
        <v>800293.6</v>
      </c>
      <c r="C39" s="38">
        <f>SUM(C40:C43)</f>
        <v>800293.6</v>
      </c>
      <c r="D39" s="37">
        <f>F39+H39+J39+L39+N39</f>
        <v>240440.29608</v>
      </c>
      <c r="E39" s="38">
        <f>G39+I39+K39+M39+O39</f>
        <v>240168.06009999997</v>
      </c>
      <c r="F39" s="37">
        <f>SUM(F40:F43)</f>
        <v>240440.29608</v>
      </c>
      <c r="G39" s="38">
        <f>SUM(G40:G43)</f>
        <v>240168.06009999997</v>
      </c>
      <c r="H39" s="38">
        <f t="shared" ref="H39:O39" si="10">SUM(H40:H43)</f>
        <v>0</v>
      </c>
      <c r="I39" s="38">
        <f>SUM(I40:I43)</f>
        <v>0</v>
      </c>
      <c r="J39" s="38">
        <f t="shared" si="10"/>
        <v>0</v>
      </c>
      <c r="K39" s="38">
        <f t="shared" si="10"/>
        <v>0</v>
      </c>
      <c r="L39" s="37">
        <f t="shared" si="10"/>
        <v>0</v>
      </c>
      <c r="M39" s="38">
        <f t="shared" si="10"/>
        <v>0</v>
      </c>
      <c r="N39" s="37">
        <f t="shared" si="10"/>
        <v>0</v>
      </c>
      <c r="O39" s="38">
        <f t="shared" si="10"/>
        <v>0</v>
      </c>
      <c r="P39" s="25" t="s">
        <v>119</v>
      </c>
      <c r="Q39" s="56" t="s">
        <v>15</v>
      </c>
      <c r="R39" s="57" t="s">
        <v>158</v>
      </c>
      <c r="S39" s="56">
        <v>56.3</v>
      </c>
      <c r="T39" s="56">
        <f>70-S39</f>
        <v>13.700000000000003</v>
      </c>
      <c r="U39" s="111" t="s">
        <v>203</v>
      </c>
    </row>
    <row r="40" spans="1:113" ht="150" customHeight="1">
      <c r="A40" s="45" t="s">
        <v>144</v>
      </c>
      <c r="B40" s="34">
        <v>760392.1</v>
      </c>
      <c r="C40" s="34">
        <v>760392.1</v>
      </c>
      <c r="D40" s="37">
        <f>F40</f>
        <v>234314.58561000001</v>
      </c>
      <c r="E40" s="38">
        <f t="shared" ref="D40:E43" si="11">G40</f>
        <v>234051.10820999998</v>
      </c>
      <c r="F40" s="34">
        <v>234314.58561000001</v>
      </c>
      <c r="G40" s="34">
        <v>234051.10820999998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23" t="s">
        <v>50</v>
      </c>
      <c r="Q40" s="60">
        <v>19314</v>
      </c>
      <c r="R40" s="62">
        <v>29000</v>
      </c>
      <c r="S40" s="62">
        <v>15620</v>
      </c>
      <c r="T40" s="62">
        <f>S40/R40*100-100</f>
        <v>-46.137931034482762</v>
      </c>
      <c r="U40" s="136" t="s">
        <v>174</v>
      </c>
    </row>
    <row r="41" spans="1:113" ht="262.5" customHeight="1">
      <c r="A41" s="45" t="s">
        <v>51</v>
      </c>
      <c r="B41" s="34">
        <v>26000</v>
      </c>
      <c r="C41" s="34">
        <v>26000</v>
      </c>
      <c r="D41" s="37">
        <f>F41</f>
        <v>2900.64851</v>
      </c>
      <c r="E41" s="38">
        <f>G41</f>
        <v>2900.64851</v>
      </c>
      <c r="F41" s="34">
        <v>2900.64851</v>
      </c>
      <c r="G41" s="34">
        <v>2900.64851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23" t="s">
        <v>52</v>
      </c>
      <c r="Q41" s="60">
        <v>154</v>
      </c>
      <c r="R41" s="62">
        <v>50</v>
      </c>
      <c r="S41" s="62">
        <v>5</v>
      </c>
      <c r="T41" s="62">
        <f>S41/R41*100-100</f>
        <v>-90</v>
      </c>
      <c r="U41" s="137"/>
    </row>
    <row r="42" spans="1:113" ht="328.5" customHeight="1">
      <c r="A42" s="45" t="s">
        <v>113</v>
      </c>
      <c r="B42" s="34">
        <v>9900</v>
      </c>
      <c r="C42" s="34">
        <v>9900</v>
      </c>
      <c r="D42" s="35">
        <f t="shared" si="11"/>
        <v>1758.8283300000001</v>
      </c>
      <c r="E42" s="34">
        <f t="shared" si="11"/>
        <v>1758.8283300000001</v>
      </c>
      <c r="F42" s="34">
        <v>1758.8283300000001</v>
      </c>
      <c r="G42" s="34">
        <v>1758.8283300000001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23" t="s">
        <v>141</v>
      </c>
      <c r="Q42" s="60" t="s">
        <v>14</v>
      </c>
      <c r="R42" s="62">
        <v>100</v>
      </c>
      <c r="S42" s="62">
        <v>100</v>
      </c>
      <c r="T42" s="62">
        <f>S42-R42</f>
        <v>0</v>
      </c>
      <c r="U42" s="83" t="s">
        <v>134</v>
      </c>
    </row>
    <row r="43" spans="1:113" ht="263.25" customHeight="1">
      <c r="A43" s="45" t="s">
        <v>114</v>
      </c>
      <c r="B43" s="34">
        <v>4001.5</v>
      </c>
      <c r="C43" s="34">
        <v>4001.5</v>
      </c>
      <c r="D43" s="35">
        <f t="shared" si="11"/>
        <v>1466.2336299999999</v>
      </c>
      <c r="E43" s="34">
        <f t="shared" si="11"/>
        <v>1457.47505</v>
      </c>
      <c r="F43" s="34">
        <v>1466.2336299999999</v>
      </c>
      <c r="G43" s="34">
        <v>1457.47505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23" t="s">
        <v>53</v>
      </c>
      <c r="Q43" s="60">
        <v>21631</v>
      </c>
      <c r="R43" s="62">
        <v>29000</v>
      </c>
      <c r="S43" s="62">
        <v>15620</v>
      </c>
      <c r="T43" s="62">
        <f>S43/R43*100-100</f>
        <v>-46.137931034482762</v>
      </c>
      <c r="U43" s="81" t="s">
        <v>178</v>
      </c>
    </row>
    <row r="44" spans="1:113" s="5" customFormat="1" ht="56.25">
      <c r="A44" s="4" t="s">
        <v>105</v>
      </c>
      <c r="B44" s="32">
        <f>B18+B36+B39</f>
        <v>828802.6</v>
      </c>
      <c r="C44" s="32">
        <f>C18+C36+C39</f>
        <v>828802.6</v>
      </c>
      <c r="D44" s="33">
        <f>F44+H44+J44+L44+N44</f>
        <v>260377.57661000002</v>
      </c>
      <c r="E44" s="32">
        <f>G44+I44+K44+M44+O44</f>
        <v>259672.34918999998</v>
      </c>
      <c r="F44" s="33">
        <f t="shared" ref="F44:O44" si="12">F17+F35+F38</f>
        <v>240440.29608</v>
      </c>
      <c r="G44" s="32">
        <f t="shared" si="12"/>
        <v>240168.06009999997</v>
      </c>
      <c r="H44" s="32">
        <f t="shared" si="12"/>
        <v>0</v>
      </c>
      <c r="I44" s="32">
        <f t="shared" si="12"/>
        <v>0</v>
      </c>
      <c r="J44" s="39">
        <f t="shared" si="12"/>
        <v>13545.760529999998</v>
      </c>
      <c r="K44" s="39">
        <f t="shared" si="12"/>
        <v>13112.769089999998</v>
      </c>
      <c r="L44" s="33">
        <f t="shared" si="12"/>
        <v>1952.7</v>
      </c>
      <c r="M44" s="32">
        <f t="shared" si="12"/>
        <v>1952.7</v>
      </c>
      <c r="N44" s="33">
        <f t="shared" si="12"/>
        <v>4438.82</v>
      </c>
      <c r="O44" s="32">
        <f t="shared" si="12"/>
        <v>4438.82</v>
      </c>
      <c r="P44" s="7"/>
      <c r="Q44" s="20"/>
      <c r="R44" s="21"/>
      <c r="S44" s="21"/>
      <c r="T44" s="21"/>
      <c r="U44" s="7"/>
      <c r="V44" s="87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</row>
    <row r="45" spans="1:113" s="5" customFormat="1" ht="37.5">
      <c r="A45" s="4" t="s">
        <v>100</v>
      </c>
      <c r="B45" s="32">
        <v>0</v>
      </c>
      <c r="C45" s="32">
        <v>0</v>
      </c>
      <c r="D45" s="33">
        <v>0</v>
      </c>
      <c r="E45" s="32">
        <v>0</v>
      </c>
      <c r="F45" s="33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3">
        <v>0</v>
      </c>
      <c r="M45" s="32">
        <v>0</v>
      </c>
      <c r="N45" s="33">
        <v>0</v>
      </c>
      <c r="O45" s="32">
        <v>0</v>
      </c>
      <c r="P45" s="7"/>
      <c r="Q45" s="15"/>
      <c r="R45" s="7"/>
      <c r="S45" s="7"/>
      <c r="T45" s="7"/>
      <c r="U45" s="7"/>
      <c r="V45" s="87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</row>
    <row r="46" spans="1:113" s="2" customFormat="1" ht="243.75">
      <c r="A46" s="4" t="s">
        <v>139</v>
      </c>
      <c r="B46" s="32">
        <f>B49</f>
        <v>1136</v>
      </c>
      <c r="C46" s="32">
        <f>C49</f>
        <v>1136</v>
      </c>
      <c r="D46" s="33">
        <f>F46+H46+J46+N46</f>
        <v>477.82566999999995</v>
      </c>
      <c r="E46" s="32">
        <f>G46+I46+K46+O46</f>
        <v>477.82566999999995</v>
      </c>
      <c r="F46" s="33">
        <f t="shared" ref="F46:O46" si="13">F49</f>
        <v>0</v>
      </c>
      <c r="G46" s="32">
        <f t="shared" si="13"/>
        <v>0</v>
      </c>
      <c r="H46" s="32">
        <f t="shared" si="13"/>
        <v>0</v>
      </c>
      <c r="I46" s="32">
        <f t="shared" si="13"/>
        <v>0</v>
      </c>
      <c r="J46" s="32">
        <f>J49</f>
        <v>477.82566999999995</v>
      </c>
      <c r="K46" s="32">
        <f>K49</f>
        <v>477.82566999999995</v>
      </c>
      <c r="L46" s="33">
        <f t="shared" si="13"/>
        <v>0</v>
      </c>
      <c r="M46" s="32">
        <f t="shared" si="13"/>
        <v>0</v>
      </c>
      <c r="N46" s="33">
        <f t="shared" si="13"/>
        <v>0</v>
      </c>
      <c r="O46" s="32">
        <f t="shared" si="13"/>
        <v>0</v>
      </c>
      <c r="P46" s="23" t="s">
        <v>54</v>
      </c>
      <c r="Q46" s="60">
        <v>32.1</v>
      </c>
      <c r="R46" s="60" t="s">
        <v>159</v>
      </c>
      <c r="S46" s="62">
        <v>36.5</v>
      </c>
      <c r="T46" s="62">
        <f>S46-30</f>
        <v>6.5</v>
      </c>
      <c r="U46" s="114" t="s">
        <v>204</v>
      </c>
      <c r="V46" s="87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</row>
    <row r="47" spans="1:113">
      <c r="A47" s="174" t="s">
        <v>55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</row>
    <row r="48" spans="1:113" ht="168.75">
      <c r="A48" s="49" t="s">
        <v>56</v>
      </c>
      <c r="B48" s="34">
        <f>B49+B60+B74</f>
        <v>1136</v>
      </c>
      <c r="C48" s="34">
        <f t="shared" ref="C48:O48" si="14">C49</f>
        <v>1136</v>
      </c>
      <c r="D48" s="35">
        <f>F48+H48+J48+L48+N48</f>
        <v>477.82566999999995</v>
      </c>
      <c r="E48" s="34">
        <f>G48+I48+K48+M48+O48</f>
        <v>477.82566999999995</v>
      </c>
      <c r="F48" s="35">
        <f t="shared" si="14"/>
        <v>0</v>
      </c>
      <c r="G48" s="34">
        <f t="shared" si="14"/>
        <v>0</v>
      </c>
      <c r="H48" s="34">
        <f t="shared" si="14"/>
        <v>0</v>
      </c>
      <c r="I48" s="34">
        <f t="shared" si="14"/>
        <v>0</v>
      </c>
      <c r="J48" s="34">
        <f t="shared" si="14"/>
        <v>477.82566999999995</v>
      </c>
      <c r="K48" s="34">
        <f>K49</f>
        <v>477.82566999999995</v>
      </c>
      <c r="L48" s="35">
        <f t="shared" si="14"/>
        <v>0</v>
      </c>
      <c r="M48" s="34">
        <f t="shared" si="14"/>
        <v>0</v>
      </c>
      <c r="N48" s="35">
        <f t="shared" si="14"/>
        <v>0</v>
      </c>
      <c r="O48" s="34">
        <f t="shared" si="14"/>
        <v>0</v>
      </c>
      <c r="P48" s="23" t="s">
        <v>54</v>
      </c>
      <c r="Q48" s="60">
        <v>32.1</v>
      </c>
      <c r="R48" s="60" t="s">
        <v>159</v>
      </c>
      <c r="S48" s="62">
        <v>36.5</v>
      </c>
      <c r="T48" s="62">
        <f>S48-30</f>
        <v>6.5</v>
      </c>
      <c r="U48" s="114" t="s">
        <v>204</v>
      </c>
    </row>
    <row r="49" spans="1:22" ht="198.75" customHeight="1">
      <c r="A49" s="49" t="s">
        <v>106</v>
      </c>
      <c r="B49" s="34">
        <f>SUM(B50:B59)</f>
        <v>1136</v>
      </c>
      <c r="C49" s="34">
        <f>SUM(C50:C59)</f>
        <v>1136</v>
      </c>
      <c r="D49" s="35">
        <f>F49+H49+J49+N49</f>
        <v>477.82566999999995</v>
      </c>
      <c r="E49" s="34">
        <f>G49+I49+K49+O49</f>
        <v>477.82566999999995</v>
      </c>
      <c r="F49" s="35">
        <f>SUM(F50:F58)</f>
        <v>0</v>
      </c>
      <c r="G49" s="34">
        <f>SUM(G50:G58)</f>
        <v>0</v>
      </c>
      <c r="H49" s="34">
        <f>SUM(H50:H58)</f>
        <v>0</v>
      </c>
      <c r="I49" s="34">
        <f>SUM(I50:I58)</f>
        <v>0</v>
      </c>
      <c r="J49" s="34">
        <f>SUM(J50:J59)</f>
        <v>477.82566999999995</v>
      </c>
      <c r="K49" s="34">
        <f>SUM(K50:K59)</f>
        <v>477.82566999999995</v>
      </c>
      <c r="L49" s="35">
        <f>SUM(L50:L58)</f>
        <v>0</v>
      </c>
      <c r="M49" s="34">
        <f>SUM(M50:M58)</f>
        <v>0</v>
      </c>
      <c r="N49" s="35">
        <f>SUM(N50:N58)</f>
        <v>0</v>
      </c>
      <c r="O49" s="34">
        <f>SUM(O50:O58)</f>
        <v>0</v>
      </c>
      <c r="P49" s="23" t="s">
        <v>57</v>
      </c>
      <c r="Q49" s="68">
        <v>0.5</v>
      </c>
      <c r="R49" s="69">
        <v>0.45</v>
      </c>
      <c r="S49" s="96">
        <v>0.17</v>
      </c>
      <c r="T49" s="68">
        <f>R49-S49</f>
        <v>0.28000000000000003</v>
      </c>
      <c r="U49" s="114" t="s">
        <v>205</v>
      </c>
      <c r="V49" s="89"/>
    </row>
    <row r="50" spans="1:22" ht="180.75" customHeight="1">
      <c r="A50" s="45" t="s">
        <v>58</v>
      </c>
      <c r="B50" s="34">
        <v>0</v>
      </c>
      <c r="C50" s="34">
        <v>0</v>
      </c>
      <c r="D50" s="35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23" t="s">
        <v>59</v>
      </c>
      <c r="Q50" s="60">
        <v>95</v>
      </c>
      <c r="R50" s="62">
        <v>100</v>
      </c>
      <c r="S50" s="62" t="s">
        <v>14</v>
      </c>
      <c r="T50" s="62" t="s">
        <v>14</v>
      </c>
      <c r="U50" s="80" t="s">
        <v>170</v>
      </c>
    </row>
    <row r="51" spans="1:22" ht="224.25" customHeight="1">
      <c r="A51" s="46" t="s">
        <v>60</v>
      </c>
      <c r="B51" s="34">
        <v>0</v>
      </c>
      <c r="C51" s="34">
        <v>0</v>
      </c>
      <c r="D51" s="35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23" t="s">
        <v>61</v>
      </c>
      <c r="Q51" s="60">
        <v>7.7</v>
      </c>
      <c r="R51" s="62">
        <v>9.5</v>
      </c>
      <c r="S51" s="62">
        <v>19.600000000000001</v>
      </c>
      <c r="T51" s="62">
        <f>S51-R51</f>
        <v>10.100000000000001</v>
      </c>
      <c r="U51" s="113" t="s">
        <v>194</v>
      </c>
    </row>
    <row r="52" spans="1:22" ht="182.25" customHeight="1">
      <c r="A52" s="50" t="s">
        <v>62</v>
      </c>
      <c r="B52" s="34">
        <v>0</v>
      </c>
      <c r="C52" s="34">
        <v>0</v>
      </c>
      <c r="D52" s="35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23" t="s">
        <v>63</v>
      </c>
      <c r="Q52" s="60">
        <v>100</v>
      </c>
      <c r="R52" s="70">
        <v>100</v>
      </c>
      <c r="S52" s="71">
        <v>100</v>
      </c>
      <c r="T52" s="62">
        <f>S52-R52</f>
        <v>0</v>
      </c>
      <c r="U52" s="27" t="s">
        <v>135</v>
      </c>
    </row>
    <row r="53" spans="1:22" ht="225.75" customHeight="1">
      <c r="A53" s="46" t="s">
        <v>64</v>
      </c>
      <c r="B53" s="34">
        <v>0</v>
      </c>
      <c r="C53" s="34">
        <v>0</v>
      </c>
      <c r="D53" s="35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23" t="s">
        <v>65</v>
      </c>
      <c r="Q53" s="60" t="s">
        <v>15</v>
      </c>
      <c r="R53" s="70">
        <v>99</v>
      </c>
      <c r="S53" s="70" t="s">
        <v>14</v>
      </c>
      <c r="T53" s="62" t="s">
        <v>14</v>
      </c>
      <c r="U53" s="92" t="s">
        <v>171</v>
      </c>
    </row>
    <row r="54" spans="1:22" ht="409.5">
      <c r="A54" s="45" t="s">
        <v>66</v>
      </c>
      <c r="B54" s="34">
        <v>0</v>
      </c>
      <c r="C54" s="34">
        <v>0</v>
      </c>
      <c r="D54" s="37">
        <v>0</v>
      </c>
      <c r="E54" s="38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23" t="s">
        <v>67</v>
      </c>
      <c r="Q54" s="60" t="s">
        <v>15</v>
      </c>
      <c r="R54" s="70">
        <v>100</v>
      </c>
      <c r="S54" s="70" t="s">
        <v>14</v>
      </c>
      <c r="T54" s="62" t="s">
        <v>14</v>
      </c>
      <c r="U54" s="69" t="s">
        <v>171</v>
      </c>
    </row>
    <row r="55" spans="1:22" ht="344.25" customHeight="1">
      <c r="A55" s="105" t="s">
        <v>68</v>
      </c>
      <c r="B55" s="34">
        <v>386</v>
      </c>
      <c r="C55" s="34">
        <v>386</v>
      </c>
      <c r="D55" s="100">
        <f>F55+H55+J55+N55</f>
        <v>113.4</v>
      </c>
      <c r="E55" s="101">
        <f>G55+I55+K55+O55</f>
        <v>113.4</v>
      </c>
      <c r="F55" s="34">
        <v>0</v>
      </c>
      <c r="G55" s="34">
        <v>0</v>
      </c>
      <c r="H55" s="34">
        <v>0</v>
      </c>
      <c r="I55" s="34">
        <v>0</v>
      </c>
      <c r="J55" s="34">
        <v>113.4</v>
      </c>
      <c r="K55" s="34">
        <v>113.4</v>
      </c>
      <c r="L55" s="34">
        <v>0</v>
      </c>
      <c r="M55" s="34">
        <v>0</v>
      </c>
      <c r="N55" s="34">
        <v>0</v>
      </c>
      <c r="O55" s="34">
        <v>0</v>
      </c>
      <c r="P55" s="106" t="s">
        <v>69</v>
      </c>
      <c r="Q55" s="108" t="s">
        <v>15</v>
      </c>
      <c r="R55" s="107">
        <v>30</v>
      </c>
      <c r="S55" s="110">
        <v>19</v>
      </c>
      <c r="T55" s="107">
        <f>S55/R55*100-100</f>
        <v>-36.666666666666671</v>
      </c>
      <c r="U55" s="109" t="s">
        <v>189</v>
      </c>
    </row>
    <row r="56" spans="1:22" ht="243.75">
      <c r="A56" s="46" t="s">
        <v>70</v>
      </c>
      <c r="B56" s="34">
        <v>0</v>
      </c>
      <c r="C56" s="34">
        <v>0</v>
      </c>
      <c r="D56" s="35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23" t="s">
        <v>71</v>
      </c>
      <c r="Q56" s="24" t="s">
        <v>15</v>
      </c>
      <c r="R56" s="70">
        <v>100</v>
      </c>
      <c r="S56" s="70">
        <v>100</v>
      </c>
      <c r="T56" s="62">
        <f>S56-R56</f>
        <v>0</v>
      </c>
      <c r="U56" s="84" t="s">
        <v>109</v>
      </c>
    </row>
    <row r="57" spans="1:22" ht="146.25" customHeight="1">
      <c r="A57" s="46" t="s">
        <v>72</v>
      </c>
      <c r="B57" s="34">
        <v>0</v>
      </c>
      <c r="C57" s="34">
        <v>0</v>
      </c>
      <c r="D57" s="35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23" t="s">
        <v>73</v>
      </c>
      <c r="Q57" s="24" t="s">
        <v>15</v>
      </c>
      <c r="R57" s="70">
        <v>1</v>
      </c>
      <c r="S57" s="70">
        <v>1</v>
      </c>
      <c r="T57" s="70">
        <f>S57/R57*100-100</f>
        <v>0</v>
      </c>
      <c r="U57" s="81" t="s">
        <v>110</v>
      </c>
    </row>
    <row r="58" spans="1:22" ht="138.75" customHeight="1">
      <c r="A58" s="46" t="s">
        <v>145</v>
      </c>
      <c r="B58" s="34">
        <v>450</v>
      </c>
      <c r="C58" s="34">
        <v>450</v>
      </c>
      <c r="D58" s="35">
        <f>F58+H58+J58+N58</f>
        <v>300</v>
      </c>
      <c r="E58" s="34">
        <f>G58+I58+K58+O58</f>
        <v>300</v>
      </c>
      <c r="F58" s="34">
        <v>0</v>
      </c>
      <c r="G58" s="34">
        <v>0</v>
      </c>
      <c r="H58" s="34">
        <v>0</v>
      </c>
      <c r="I58" s="34">
        <v>0</v>
      </c>
      <c r="J58" s="34">
        <v>300</v>
      </c>
      <c r="K58" s="34">
        <v>300</v>
      </c>
      <c r="L58" s="34">
        <v>0</v>
      </c>
      <c r="M58" s="34">
        <v>0</v>
      </c>
      <c r="N58" s="34">
        <v>0</v>
      </c>
      <c r="O58" s="34">
        <v>0</v>
      </c>
      <c r="P58" s="23" t="s">
        <v>150</v>
      </c>
      <c r="Q58" s="60">
        <v>76</v>
      </c>
      <c r="R58" s="70">
        <v>6</v>
      </c>
      <c r="S58" s="70">
        <v>3</v>
      </c>
      <c r="T58" s="70">
        <f>S58/R58*100-100</f>
        <v>-50</v>
      </c>
      <c r="U58" s="136" t="s">
        <v>206</v>
      </c>
    </row>
    <row r="59" spans="1:22" ht="154.5" customHeight="1">
      <c r="A59" s="46" t="s">
        <v>121</v>
      </c>
      <c r="B59" s="34">
        <v>300</v>
      </c>
      <c r="C59" s="34">
        <v>300</v>
      </c>
      <c r="D59" s="35">
        <f>F59+H59+J59+N59</f>
        <v>64.425669999999997</v>
      </c>
      <c r="E59" s="34">
        <f>G59+I59+K59+O59</f>
        <v>64.425669999999997</v>
      </c>
      <c r="F59" s="34">
        <v>0</v>
      </c>
      <c r="G59" s="34">
        <v>0</v>
      </c>
      <c r="H59" s="34">
        <v>0</v>
      </c>
      <c r="I59" s="34">
        <v>0</v>
      </c>
      <c r="J59" s="34">
        <v>64.425669999999997</v>
      </c>
      <c r="K59" s="34">
        <v>64.425669999999997</v>
      </c>
      <c r="L59" s="34">
        <v>0</v>
      </c>
      <c r="M59" s="34">
        <v>0</v>
      </c>
      <c r="N59" s="34">
        <v>0</v>
      </c>
      <c r="O59" s="34">
        <v>0</v>
      </c>
      <c r="P59" s="23" t="s">
        <v>122</v>
      </c>
      <c r="Q59" s="24" t="s">
        <v>15</v>
      </c>
      <c r="R59" s="70">
        <v>5</v>
      </c>
      <c r="S59" s="70">
        <v>1</v>
      </c>
      <c r="T59" s="70">
        <f>S59/R59*100-100</f>
        <v>-80</v>
      </c>
      <c r="U59" s="137"/>
    </row>
    <row r="60" spans="1:22" ht="225">
      <c r="A60" s="46" t="s">
        <v>124</v>
      </c>
      <c r="B60" s="34">
        <v>0</v>
      </c>
      <c r="C60" s="34">
        <v>0</v>
      </c>
      <c r="D60" s="35">
        <v>0</v>
      </c>
      <c r="E60" s="34">
        <v>0</v>
      </c>
      <c r="F60" s="35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5">
        <v>0</v>
      </c>
      <c r="M60" s="34">
        <v>0</v>
      </c>
      <c r="N60" s="35">
        <v>0</v>
      </c>
      <c r="O60" s="34">
        <v>0</v>
      </c>
      <c r="P60" s="23" t="s">
        <v>74</v>
      </c>
      <c r="Q60" s="60">
        <v>28.2</v>
      </c>
      <c r="R60" s="70" t="s">
        <v>160</v>
      </c>
      <c r="S60" s="70">
        <v>40.700000000000003</v>
      </c>
      <c r="T60" s="67">
        <f>S60-35</f>
        <v>5.7000000000000028</v>
      </c>
      <c r="U60" s="114" t="s">
        <v>207</v>
      </c>
      <c r="V60" s="97"/>
    </row>
    <row r="61" spans="1:22" ht="324" customHeight="1">
      <c r="A61" s="51"/>
      <c r="B61" s="35">
        <v>0</v>
      </c>
      <c r="C61" s="35">
        <v>0</v>
      </c>
      <c r="D61" s="102"/>
      <c r="E61" s="102"/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23" t="s">
        <v>136</v>
      </c>
      <c r="Q61" s="24" t="s">
        <v>14</v>
      </c>
      <c r="R61" s="72" t="s">
        <v>161</v>
      </c>
      <c r="S61" s="61" t="s">
        <v>14</v>
      </c>
      <c r="T61" s="62" t="s">
        <v>14</v>
      </c>
      <c r="U61" s="82" t="s">
        <v>171</v>
      </c>
    </row>
    <row r="62" spans="1:22" ht="337.5">
      <c r="A62" s="52"/>
      <c r="B62" s="35">
        <v>0</v>
      </c>
      <c r="C62" s="35">
        <v>0</v>
      </c>
      <c r="D62" s="103"/>
      <c r="E62" s="103"/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23" t="s">
        <v>137</v>
      </c>
      <c r="Q62" s="24" t="s">
        <v>14</v>
      </c>
      <c r="R62" s="72" t="s">
        <v>162</v>
      </c>
      <c r="S62" s="61" t="s">
        <v>14</v>
      </c>
      <c r="T62" s="62" t="s">
        <v>14</v>
      </c>
      <c r="U62" s="82" t="s">
        <v>171</v>
      </c>
    </row>
    <row r="63" spans="1:22" ht="318" customHeight="1">
      <c r="A63" s="51"/>
      <c r="B63" s="35">
        <v>0</v>
      </c>
      <c r="C63" s="35">
        <v>0</v>
      </c>
      <c r="D63" s="102"/>
      <c r="E63" s="102"/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23" t="s">
        <v>115</v>
      </c>
      <c r="Q63" s="24" t="s">
        <v>14</v>
      </c>
      <c r="R63" s="72" t="s">
        <v>163</v>
      </c>
      <c r="S63" s="61" t="s">
        <v>14</v>
      </c>
      <c r="T63" s="62" t="s">
        <v>14</v>
      </c>
      <c r="U63" s="82" t="s">
        <v>171</v>
      </c>
    </row>
    <row r="64" spans="1:22" ht="337.5">
      <c r="A64" s="46"/>
      <c r="B64" s="35">
        <v>0</v>
      </c>
      <c r="C64" s="35">
        <v>0</v>
      </c>
      <c r="D64" s="104"/>
      <c r="E64" s="104"/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23" t="s">
        <v>116</v>
      </c>
      <c r="Q64" s="24" t="s">
        <v>14</v>
      </c>
      <c r="R64" s="72" t="s">
        <v>164</v>
      </c>
      <c r="S64" s="61" t="s">
        <v>14</v>
      </c>
      <c r="T64" s="62" t="s">
        <v>14</v>
      </c>
      <c r="U64" s="82" t="s">
        <v>171</v>
      </c>
    </row>
    <row r="65" spans="1:113" ht="300">
      <c r="A65" s="52"/>
      <c r="B65" s="35">
        <v>0</v>
      </c>
      <c r="C65" s="35">
        <v>0</v>
      </c>
      <c r="D65" s="103"/>
      <c r="E65" s="103"/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23" t="s">
        <v>117</v>
      </c>
      <c r="Q65" s="24" t="s">
        <v>14</v>
      </c>
      <c r="R65" s="72" t="s">
        <v>165</v>
      </c>
      <c r="S65" s="61" t="s">
        <v>14</v>
      </c>
      <c r="T65" s="62" t="s">
        <v>14</v>
      </c>
      <c r="U65" s="82" t="s">
        <v>171</v>
      </c>
    </row>
    <row r="66" spans="1:113" ht="339.75" customHeight="1">
      <c r="A66" s="51"/>
      <c r="B66" s="35">
        <v>0</v>
      </c>
      <c r="C66" s="35">
        <v>0</v>
      </c>
      <c r="D66" s="102"/>
      <c r="E66" s="102"/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23" t="s">
        <v>185</v>
      </c>
      <c r="Q66" s="24" t="s">
        <v>14</v>
      </c>
      <c r="R66" s="72" t="s">
        <v>166</v>
      </c>
      <c r="S66" s="61" t="s">
        <v>14</v>
      </c>
      <c r="T66" s="62" t="s">
        <v>14</v>
      </c>
      <c r="U66" s="82" t="s">
        <v>171</v>
      </c>
    </row>
    <row r="67" spans="1:113" ht="336.75" customHeight="1">
      <c r="A67" s="46" t="s">
        <v>75</v>
      </c>
      <c r="B67" s="34">
        <v>0</v>
      </c>
      <c r="C67" s="34">
        <v>0</v>
      </c>
      <c r="D67" s="35">
        <v>0</v>
      </c>
      <c r="E67" s="34">
        <v>0</v>
      </c>
      <c r="F67" s="35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5">
        <v>0</v>
      </c>
      <c r="M67" s="34">
        <v>0</v>
      </c>
      <c r="N67" s="35">
        <v>0</v>
      </c>
      <c r="O67" s="34">
        <v>0</v>
      </c>
      <c r="P67" s="23" t="s">
        <v>129</v>
      </c>
      <c r="Q67" s="24" t="s">
        <v>15</v>
      </c>
      <c r="R67" s="70">
        <v>100</v>
      </c>
      <c r="S67" s="71">
        <v>0</v>
      </c>
      <c r="T67" s="62">
        <f>S67-R67</f>
        <v>-100</v>
      </c>
      <c r="U67" s="82" t="s">
        <v>172</v>
      </c>
    </row>
    <row r="68" spans="1:113" ht="318.75">
      <c r="A68" s="46" t="s">
        <v>126</v>
      </c>
      <c r="B68" s="34">
        <v>0</v>
      </c>
      <c r="C68" s="34">
        <v>0</v>
      </c>
      <c r="D68" s="35">
        <v>0</v>
      </c>
      <c r="E68" s="34">
        <v>0</v>
      </c>
      <c r="F68" s="35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5">
        <v>0</v>
      </c>
      <c r="M68" s="34">
        <v>0</v>
      </c>
      <c r="N68" s="35">
        <v>0</v>
      </c>
      <c r="O68" s="34">
        <v>0</v>
      </c>
      <c r="P68" s="23" t="s">
        <v>127</v>
      </c>
      <c r="Q68" s="24" t="s">
        <v>15</v>
      </c>
      <c r="R68" s="70">
        <v>99</v>
      </c>
      <c r="S68" s="71" t="s">
        <v>14</v>
      </c>
      <c r="T68" s="62" t="s">
        <v>14</v>
      </c>
      <c r="U68" s="92" t="s">
        <v>171</v>
      </c>
    </row>
    <row r="69" spans="1:113" ht="281.25">
      <c r="A69" s="46" t="s">
        <v>76</v>
      </c>
      <c r="B69" s="34">
        <v>0</v>
      </c>
      <c r="C69" s="34">
        <v>0</v>
      </c>
      <c r="D69" s="35">
        <v>0</v>
      </c>
      <c r="E69" s="34">
        <v>0</v>
      </c>
      <c r="F69" s="35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5">
        <v>0</v>
      </c>
      <c r="M69" s="34">
        <v>0</v>
      </c>
      <c r="N69" s="35">
        <v>0</v>
      </c>
      <c r="O69" s="34">
        <v>0</v>
      </c>
      <c r="P69" s="23" t="s">
        <v>143</v>
      </c>
      <c r="Q69" s="24" t="s">
        <v>15</v>
      </c>
      <c r="R69" s="70">
        <v>1</v>
      </c>
      <c r="S69" s="71">
        <v>1</v>
      </c>
      <c r="T69" s="70">
        <f>S69/R69*100-100</f>
        <v>0</v>
      </c>
      <c r="U69" s="81" t="s">
        <v>142</v>
      </c>
    </row>
    <row r="70" spans="1:113" ht="131.25" customHeight="1">
      <c r="A70" s="145" t="s">
        <v>77</v>
      </c>
      <c r="B70" s="131">
        <v>0</v>
      </c>
      <c r="C70" s="131">
        <v>0</v>
      </c>
      <c r="D70" s="35">
        <v>0</v>
      </c>
      <c r="E70" s="34">
        <v>0</v>
      </c>
      <c r="F70" s="134">
        <v>0</v>
      </c>
      <c r="G70" s="131">
        <v>0</v>
      </c>
      <c r="H70" s="131">
        <v>0</v>
      </c>
      <c r="I70" s="131">
        <v>0</v>
      </c>
      <c r="J70" s="131">
        <v>0</v>
      </c>
      <c r="K70" s="131">
        <v>0</v>
      </c>
      <c r="L70" s="134">
        <v>0</v>
      </c>
      <c r="M70" s="131">
        <v>0</v>
      </c>
      <c r="N70" s="134">
        <v>0</v>
      </c>
      <c r="O70" s="131">
        <v>0</v>
      </c>
      <c r="P70" s="136" t="s">
        <v>78</v>
      </c>
      <c r="Q70" s="154" t="s">
        <v>15</v>
      </c>
      <c r="R70" s="176">
        <v>100</v>
      </c>
      <c r="S70" s="127">
        <v>0</v>
      </c>
      <c r="T70" s="129">
        <f>S70-R70</f>
        <v>-100</v>
      </c>
      <c r="U70" s="129" t="s">
        <v>172</v>
      </c>
    </row>
    <row r="71" spans="1:113" ht="300.75" customHeight="1">
      <c r="A71" s="147"/>
      <c r="B71" s="133"/>
      <c r="C71" s="133"/>
      <c r="D71" s="35"/>
      <c r="E71" s="34"/>
      <c r="F71" s="135"/>
      <c r="G71" s="133"/>
      <c r="H71" s="133"/>
      <c r="I71" s="133"/>
      <c r="J71" s="133"/>
      <c r="K71" s="133"/>
      <c r="L71" s="135"/>
      <c r="M71" s="133"/>
      <c r="N71" s="135"/>
      <c r="O71" s="133"/>
      <c r="P71" s="137"/>
      <c r="Q71" s="155"/>
      <c r="R71" s="177"/>
      <c r="S71" s="128"/>
      <c r="T71" s="130"/>
      <c r="U71" s="130"/>
    </row>
    <row r="72" spans="1:113" ht="274.5" customHeight="1">
      <c r="A72" s="45" t="s">
        <v>79</v>
      </c>
      <c r="B72" s="34">
        <v>0</v>
      </c>
      <c r="C72" s="34">
        <v>0</v>
      </c>
      <c r="D72" s="35">
        <v>0</v>
      </c>
      <c r="E72" s="34">
        <v>0</v>
      </c>
      <c r="F72" s="35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5">
        <v>0</v>
      </c>
      <c r="M72" s="34">
        <v>0</v>
      </c>
      <c r="N72" s="35">
        <v>0</v>
      </c>
      <c r="O72" s="34">
        <v>0</v>
      </c>
      <c r="P72" s="23" t="s">
        <v>80</v>
      </c>
      <c r="Q72" s="24" t="s">
        <v>15</v>
      </c>
      <c r="R72" s="70">
        <v>100</v>
      </c>
      <c r="S72" s="71">
        <v>100</v>
      </c>
      <c r="T72" s="62">
        <f>S72-R72</f>
        <v>0</v>
      </c>
      <c r="U72" s="82" t="s">
        <v>173</v>
      </c>
    </row>
    <row r="73" spans="1:113" ht="319.5" customHeight="1">
      <c r="A73" s="46" t="s">
        <v>81</v>
      </c>
      <c r="B73" s="34">
        <v>0</v>
      </c>
      <c r="C73" s="34">
        <v>0</v>
      </c>
      <c r="D73" s="35">
        <v>0</v>
      </c>
      <c r="E73" s="34">
        <v>0</v>
      </c>
      <c r="F73" s="35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5">
        <v>0</v>
      </c>
      <c r="M73" s="34">
        <v>0</v>
      </c>
      <c r="N73" s="35">
        <v>0</v>
      </c>
      <c r="O73" s="34">
        <v>0</v>
      </c>
      <c r="P73" s="23" t="s">
        <v>82</v>
      </c>
      <c r="Q73" s="60" t="s">
        <v>15</v>
      </c>
      <c r="R73" s="70">
        <v>2</v>
      </c>
      <c r="S73" s="60">
        <v>2</v>
      </c>
      <c r="T73" s="70">
        <f>S73/R73*100-100</f>
        <v>0</v>
      </c>
      <c r="U73" s="114" t="s">
        <v>209</v>
      </c>
    </row>
    <row r="74" spans="1:113" s="9" customFormat="1" ht="409.5" customHeight="1">
      <c r="A74" s="178" t="s">
        <v>83</v>
      </c>
      <c r="B74" s="131">
        <v>0</v>
      </c>
      <c r="C74" s="131">
        <v>0</v>
      </c>
      <c r="D74" s="35">
        <v>0</v>
      </c>
      <c r="E74" s="34">
        <v>0</v>
      </c>
      <c r="F74" s="134">
        <v>0</v>
      </c>
      <c r="G74" s="131">
        <v>0</v>
      </c>
      <c r="H74" s="131">
        <v>0</v>
      </c>
      <c r="I74" s="131">
        <v>0</v>
      </c>
      <c r="J74" s="131">
        <v>0</v>
      </c>
      <c r="K74" s="131">
        <v>0</v>
      </c>
      <c r="L74" s="134">
        <v>0</v>
      </c>
      <c r="M74" s="131">
        <v>0</v>
      </c>
      <c r="N74" s="134">
        <v>0</v>
      </c>
      <c r="O74" s="131">
        <v>0</v>
      </c>
      <c r="P74" s="136" t="s">
        <v>84</v>
      </c>
      <c r="Q74" s="190">
        <v>75</v>
      </c>
      <c r="R74" s="176">
        <v>90</v>
      </c>
      <c r="S74" s="176">
        <v>85</v>
      </c>
      <c r="T74" s="138">
        <f>S74-R74</f>
        <v>-5</v>
      </c>
      <c r="U74" s="136" t="s">
        <v>190</v>
      </c>
      <c r="V74" s="89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7"/>
      <c r="DA74" s="17"/>
      <c r="DB74" s="17"/>
      <c r="DC74" s="17"/>
      <c r="DD74" s="17"/>
      <c r="DE74" s="17"/>
      <c r="DF74" s="17"/>
      <c r="DG74" s="17"/>
      <c r="DH74" s="17"/>
      <c r="DI74" s="17"/>
    </row>
    <row r="75" spans="1:113" s="9" customFormat="1" ht="236.25" customHeight="1">
      <c r="A75" s="179"/>
      <c r="B75" s="133"/>
      <c r="C75" s="133"/>
      <c r="D75" s="35">
        <v>0</v>
      </c>
      <c r="E75" s="34">
        <v>0</v>
      </c>
      <c r="F75" s="135"/>
      <c r="G75" s="133"/>
      <c r="H75" s="133"/>
      <c r="I75" s="133"/>
      <c r="J75" s="133"/>
      <c r="K75" s="133"/>
      <c r="L75" s="135"/>
      <c r="M75" s="133"/>
      <c r="N75" s="135"/>
      <c r="O75" s="133"/>
      <c r="P75" s="137"/>
      <c r="Q75" s="191"/>
      <c r="R75" s="177"/>
      <c r="S75" s="177"/>
      <c r="T75" s="140"/>
      <c r="U75" s="137"/>
      <c r="V75" s="89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7"/>
      <c r="DA75" s="17"/>
      <c r="DB75" s="17"/>
      <c r="DC75" s="17"/>
      <c r="DD75" s="17"/>
      <c r="DE75" s="17"/>
      <c r="DF75" s="17"/>
      <c r="DG75" s="17"/>
      <c r="DH75" s="17"/>
      <c r="DI75" s="17"/>
    </row>
    <row r="76" spans="1:113" s="9" customFormat="1" ht="258.75" customHeight="1">
      <c r="A76" s="46" t="s">
        <v>85</v>
      </c>
      <c r="B76" s="34">
        <v>0</v>
      </c>
      <c r="C76" s="34">
        <v>0</v>
      </c>
      <c r="D76" s="35">
        <v>0</v>
      </c>
      <c r="E76" s="34">
        <v>0</v>
      </c>
      <c r="F76" s="35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5">
        <v>0</v>
      </c>
      <c r="M76" s="34">
        <v>0</v>
      </c>
      <c r="N76" s="35">
        <v>0</v>
      </c>
      <c r="O76" s="34">
        <v>0</v>
      </c>
      <c r="P76" s="27" t="s">
        <v>86</v>
      </c>
      <c r="Q76" s="73" t="s">
        <v>15</v>
      </c>
      <c r="R76" s="70">
        <v>100</v>
      </c>
      <c r="S76" s="60">
        <v>100</v>
      </c>
      <c r="T76" s="67">
        <f>S76-R76</f>
        <v>0</v>
      </c>
      <c r="U76" s="27" t="s">
        <v>146</v>
      </c>
      <c r="V76" s="89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7"/>
      <c r="DA76" s="17"/>
      <c r="DB76" s="17"/>
      <c r="DC76" s="17"/>
      <c r="DD76" s="17"/>
      <c r="DE76" s="17"/>
      <c r="DF76" s="17"/>
      <c r="DG76" s="17"/>
      <c r="DH76" s="17"/>
      <c r="DI76" s="17"/>
    </row>
    <row r="77" spans="1:113" ht="279" customHeight="1">
      <c r="A77" s="46" t="s">
        <v>87</v>
      </c>
      <c r="B77" s="34">
        <v>0</v>
      </c>
      <c r="C77" s="34">
        <v>0</v>
      </c>
      <c r="D77" s="35">
        <v>0</v>
      </c>
      <c r="E77" s="34">
        <v>0</v>
      </c>
      <c r="F77" s="35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5">
        <v>0</v>
      </c>
      <c r="M77" s="34">
        <v>0</v>
      </c>
      <c r="N77" s="35">
        <v>0</v>
      </c>
      <c r="O77" s="34">
        <v>0</v>
      </c>
      <c r="P77" s="23" t="s">
        <v>88</v>
      </c>
      <c r="Q77" s="24" t="s">
        <v>15</v>
      </c>
      <c r="R77" s="70">
        <v>67</v>
      </c>
      <c r="S77" s="70">
        <v>0</v>
      </c>
      <c r="T77" s="62">
        <f>S77-R77</f>
        <v>-67</v>
      </c>
      <c r="U77" s="136" t="s">
        <v>167</v>
      </c>
    </row>
    <row r="78" spans="1:113" ht="225">
      <c r="A78" s="46" t="s">
        <v>89</v>
      </c>
      <c r="B78" s="34">
        <v>0</v>
      </c>
      <c r="C78" s="34">
        <v>0</v>
      </c>
      <c r="D78" s="35">
        <v>0</v>
      </c>
      <c r="E78" s="34">
        <v>0</v>
      </c>
      <c r="F78" s="35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5">
        <v>0</v>
      </c>
      <c r="M78" s="34">
        <v>0</v>
      </c>
      <c r="N78" s="35">
        <v>0</v>
      </c>
      <c r="O78" s="34">
        <v>0</v>
      </c>
      <c r="P78" s="23" t="s">
        <v>90</v>
      </c>
      <c r="Q78" s="24" t="s">
        <v>15</v>
      </c>
      <c r="R78" s="70">
        <v>67</v>
      </c>
      <c r="S78" s="70">
        <v>0</v>
      </c>
      <c r="T78" s="62">
        <f>S78-R78</f>
        <v>-67</v>
      </c>
      <c r="U78" s="137"/>
    </row>
    <row r="79" spans="1:113" ht="270" customHeight="1">
      <c r="A79" s="46" t="s">
        <v>91</v>
      </c>
      <c r="B79" s="34">
        <v>0</v>
      </c>
      <c r="C79" s="34">
        <v>0</v>
      </c>
      <c r="D79" s="35">
        <v>0</v>
      </c>
      <c r="E79" s="34">
        <v>0</v>
      </c>
      <c r="F79" s="35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5">
        <v>0</v>
      </c>
      <c r="M79" s="34">
        <v>0</v>
      </c>
      <c r="N79" s="35">
        <v>0</v>
      </c>
      <c r="O79" s="34">
        <v>0</v>
      </c>
      <c r="P79" s="23" t="s">
        <v>92</v>
      </c>
      <c r="Q79" s="24" t="s">
        <v>15</v>
      </c>
      <c r="R79" s="70">
        <v>100</v>
      </c>
      <c r="S79" s="70">
        <v>100</v>
      </c>
      <c r="T79" s="62">
        <f>S79-R79</f>
        <v>0</v>
      </c>
      <c r="U79" s="81" t="s">
        <v>111</v>
      </c>
    </row>
    <row r="80" spans="1:113" ht="126" customHeight="1">
      <c r="A80" s="46" t="s">
        <v>93</v>
      </c>
      <c r="B80" s="34">
        <v>0</v>
      </c>
      <c r="C80" s="34">
        <v>0</v>
      </c>
      <c r="D80" s="99">
        <v>0</v>
      </c>
      <c r="E80" s="98">
        <v>0</v>
      </c>
      <c r="F80" s="35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5">
        <v>0</v>
      </c>
      <c r="M80" s="34">
        <v>0</v>
      </c>
      <c r="N80" s="35">
        <v>0</v>
      </c>
      <c r="O80" s="34">
        <v>0</v>
      </c>
      <c r="P80" s="23" t="s">
        <v>94</v>
      </c>
      <c r="Q80" s="24" t="s">
        <v>15</v>
      </c>
      <c r="R80" s="70">
        <v>12</v>
      </c>
      <c r="S80" s="70">
        <v>13</v>
      </c>
      <c r="T80" s="70">
        <f>S80/R80*100-100</f>
        <v>8.3333333333333286</v>
      </c>
      <c r="U80" s="73" t="s">
        <v>195</v>
      </c>
    </row>
    <row r="81" spans="1:113" ht="408.75" customHeight="1">
      <c r="A81" s="120" t="s">
        <v>95</v>
      </c>
      <c r="B81" s="22">
        <v>0</v>
      </c>
      <c r="C81" s="22">
        <v>0</v>
      </c>
      <c r="D81" s="117">
        <v>0</v>
      </c>
      <c r="E81" s="117">
        <v>0</v>
      </c>
      <c r="F81" s="36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36">
        <v>0</v>
      </c>
      <c r="M81" s="22">
        <v>0</v>
      </c>
      <c r="N81" s="36">
        <v>0</v>
      </c>
      <c r="O81" s="22">
        <v>0</v>
      </c>
      <c r="P81" s="115" t="s">
        <v>123</v>
      </c>
      <c r="Q81" s="118" t="s">
        <v>15</v>
      </c>
      <c r="R81" s="119">
        <v>70.7</v>
      </c>
      <c r="S81" s="121" t="s">
        <v>14</v>
      </c>
      <c r="T81" s="116" t="s">
        <v>14</v>
      </c>
      <c r="U81" s="115" t="s">
        <v>171</v>
      </c>
    </row>
    <row r="82" spans="1:113" s="2" customFormat="1" ht="56.25">
      <c r="A82" s="6" t="s">
        <v>107</v>
      </c>
      <c r="B82" s="34">
        <f>B46</f>
        <v>1136</v>
      </c>
      <c r="C82" s="34">
        <f>C46</f>
        <v>1136</v>
      </c>
      <c r="D82" s="35">
        <f>F82+H82+J82+L82+N82</f>
        <v>477.82566999999995</v>
      </c>
      <c r="E82" s="34">
        <f>G82+I82+K82+M82+O82</f>
        <v>477.82566999999995</v>
      </c>
      <c r="F82" s="35">
        <f t="shared" ref="F82:O82" si="15">F46</f>
        <v>0</v>
      </c>
      <c r="G82" s="34">
        <f t="shared" si="15"/>
        <v>0</v>
      </c>
      <c r="H82" s="34">
        <f t="shared" si="15"/>
        <v>0</v>
      </c>
      <c r="I82" s="34">
        <f t="shared" si="15"/>
        <v>0</v>
      </c>
      <c r="J82" s="34">
        <f t="shared" si="15"/>
        <v>477.82566999999995</v>
      </c>
      <c r="K82" s="34">
        <f t="shared" si="15"/>
        <v>477.82566999999995</v>
      </c>
      <c r="L82" s="35">
        <f t="shared" si="15"/>
        <v>0</v>
      </c>
      <c r="M82" s="34">
        <f t="shared" si="15"/>
        <v>0</v>
      </c>
      <c r="N82" s="35">
        <f t="shared" si="15"/>
        <v>0</v>
      </c>
      <c r="O82" s="34">
        <f t="shared" si="15"/>
        <v>0</v>
      </c>
      <c r="P82" s="7"/>
      <c r="Q82" s="15"/>
      <c r="R82" s="7"/>
      <c r="S82" s="7"/>
      <c r="T82" s="7"/>
      <c r="U82" s="7"/>
      <c r="V82" s="87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</row>
    <row r="83" spans="1:113" s="2" customFormat="1" ht="37.5">
      <c r="A83" s="6" t="s">
        <v>100</v>
      </c>
      <c r="B83" s="34">
        <v>0</v>
      </c>
      <c r="C83" s="34">
        <v>0</v>
      </c>
      <c r="D83" s="35">
        <v>0</v>
      </c>
      <c r="E83" s="34">
        <v>0</v>
      </c>
      <c r="F83" s="35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5">
        <v>0</v>
      </c>
      <c r="M83" s="34">
        <v>0</v>
      </c>
      <c r="N83" s="35">
        <v>0</v>
      </c>
      <c r="O83" s="34">
        <v>0</v>
      </c>
      <c r="P83" s="7"/>
      <c r="Q83" s="15"/>
      <c r="R83" s="7"/>
      <c r="S83" s="7"/>
      <c r="T83" s="7"/>
      <c r="U83" s="7"/>
      <c r="V83" s="87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</row>
    <row r="84" spans="1:113" s="2" customFormat="1" ht="238.5" customHeight="1">
      <c r="A84" s="4" t="s">
        <v>138</v>
      </c>
      <c r="B84" s="32">
        <f>B87</f>
        <v>157799.6</v>
      </c>
      <c r="C84" s="32">
        <f>C87</f>
        <v>158743.1244</v>
      </c>
      <c r="D84" s="33">
        <f>F84+H84+J84+N84</f>
        <v>79093.91797000001</v>
      </c>
      <c r="E84" s="32">
        <f>G84+I84+K84+O84</f>
        <v>78507.320320000028</v>
      </c>
      <c r="F84" s="33">
        <f t="shared" ref="F84:O84" si="16">F86</f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>J86</f>
        <v>79093.91797000001</v>
      </c>
      <c r="K84" s="32">
        <f>K86</f>
        <v>78507.320320000028</v>
      </c>
      <c r="L84" s="33">
        <f t="shared" si="16"/>
        <v>0</v>
      </c>
      <c r="M84" s="32">
        <f t="shared" si="16"/>
        <v>0</v>
      </c>
      <c r="N84" s="33">
        <f t="shared" si="16"/>
        <v>0</v>
      </c>
      <c r="O84" s="32">
        <f t="shared" si="16"/>
        <v>0</v>
      </c>
      <c r="P84" s="23" t="s">
        <v>96</v>
      </c>
      <c r="Q84" s="60">
        <v>100</v>
      </c>
      <c r="R84" s="62">
        <v>100</v>
      </c>
      <c r="S84" s="62">
        <v>100</v>
      </c>
      <c r="T84" s="62">
        <f>S84-R84</f>
        <v>0</v>
      </c>
      <c r="U84" s="81" t="s">
        <v>112</v>
      </c>
      <c r="V84" s="87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</row>
    <row r="85" spans="1:113">
      <c r="A85" s="171" t="s">
        <v>97</v>
      </c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3"/>
    </row>
    <row r="86" spans="1:113" ht="138.75" customHeight="1">
      <c r="A86" s="46" t="s">
        <v>98</v>
      </c>
      <c r="B86" s="35">
        <v>157799.6</v>
      </c>
      <c r="C86" s="35">
        <v>158743.1244</v>
      </c>
      <c r="D86" s="35">
        <f>F86+H86+J86+N86</f>
        <v>79093.91797000001</v>
      </c>
      <c r="E86" s="35">
        <f>G86+I86+K86+O86</f>
        <v>78507.320320000028</v>
      </c>
      <c r="F86" s="35">
        <v>0</v>
      </c>
      <c r="G86" s="35">
        <v>0</v>
      </c>
      <c r="H86" s="35">
        <v>0</v>
      </c>
      <c r="I86" s="35">
        <v>0</v>
      </c>
      <c r="J86" s="35">
        <v>79093.91797000001</v>
      </c>
      <c r="K86" s="35">
        <v>78507.320320000028</v>
      </c>
      <c r="L86" s="35">
        <v>0</v>
      </c>
      <c r="M86" s="35">
        <v>0</v>
      </c>
      <c r="N86" s="35">
        <v>0</v>
      </c>
      <c r="O86" s="35">
        <v>0</v>
      </c>
      <c r="P86" s="23"/>
      <c r="Q86" s="24"/>
      <c r="R86" s="23"/>
      <c r="S86" s="23"/>
      <c r="T86" s="23"/>
      <c r="U86" s="81"/>
    </row>
    <row r="87" spans="1:113" s="2" customFormat="1" ht="30">
      <c r="A87" s="6" t="s">
        <v>108</v>
      </c>
      <c r="B87" s="32">
        <f t="shared" ref="B87:K87" si="17">B86</f>
        <v>157799.6</v>
      </c>
      <c r="C87" s="32">
        <f t="shared" si="17"/>
        <v>158743.1244</v>
      </c>
      <c r="D87" s="33">
        <f t="shared" si="17"/>
        <v>79093.91797000001</v>
      </c>
      <c r="E87" s="32">
        <f t="shared" si="17"/>
        <v>78507.320320000028</v>
      </c>
      <c r="F87" s="33">
        <f t="shared" si="17"/>
        <v>0</v>
      </c>
      <c r="G87" s="32">
        <f t="shared" si="17"/>
        <v>0</v>
      </c>
      <c r="H87" s="32">
        <f t="shared" si="17"/>
        <v>0</v>
      </c>
      <c r="I87" s="32">
        <f t="shared" si="17"/>
        <v>0</v>
      </c>
      <c r="J87" s="32">
        <f t="shared" si="17"/>
        <v>79093.91797000001</v>
      </c>
      <c r="K87" s="32">
        <f t="shared" si="17"/>
        <v>78507.320320000028</v>
      </c>
      <c r="L87" s="33">
        <v>0</v>
      </c>
      <c r="M87" s="32">
        <v>0</v>
      </c>
      <c r="N87" s="33">
        <v>0</v>
      </c>
      <c r="O87" s="32">
        <v>0</v>
      </c>
      <c r="P87" s="7"/>
      <c r="Q87" s="15"/>
      <c r="R87" s="7"/>
      <c r="S87" s="7"/>
      <c r="T87" s="7"/>
      <c r="U87" s="7"/>
      <c r="V87" s="87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</row>
    <row r="88" spans="1:113" s="8" customFormat="1" ht="75">
      <c r="A88" s="53" t="s">
        <v>99</v>
      </c>
      <c r="B88" s="32">
        <f>B10</f>
        <v>1012738.2</v>
      </c>
      <c r="C88" s="32">
        <f>C10</f>
        <v>1013681.7243999999</v>
      </c>
      <c r="D88" s="33">
        <f>D10</f>
        <v>339942.44810000004</v>
      </c>
      <c r="E88" s="32">
        <f t="shared" ref="E88" si="18">E10</f>
        <v>338650.99352000002</v>
      </c>
      <c r="F88" s="33">
        <f t="shared" ref="F88:O88" si="19">F10</f>
        <v>240440.29608</v>
      </c>
      <c r="G88" s="32">
        <f t="shared" si="19"/>
        <v>240168.06009999997</v>
      </c>
      <c r="H88" s="32">
        <f t="shared" si="19"/>
        <v>0</v>
      </c>
      <c r="I88" s="32">
        <f t="shared" si="19"/>
        <v>0</v>
      </c>
      <c r="J88" s="32">
        <f t="shared" si="19"/>
        <v>93110.632020000005</v>
      </c>
      <c r="K88" s="32">
        <f>K10</f>
        <v>92091.413420000026</v>
      </c>
      <c r="L88" s="33">
        <f t="shared" si="19"/>
        <v>1952.7</v>
      </c>
      <c r="M88" s="32">
        <f t="shared" si="19"/>
        <v>1952.7</v>
      </c>
      <c r="N88" s="33">
        <f t="shared" si="19"/>
        <v>4438.82</v>
      </c>
      <c r="O88" s="32">
        <f t="shared" si="19"/>
        <v>4438.82</v>
      </c>
      <c r="P88" s="74"/>
      <c r="Q88" s="75"/>
      <c r="R88" s="76"/>
      <c r="S88" s="74"/>
      <c r="T88" s="74"/>
      <c r="U88" s="93"/>
      <c r="V88" s="90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</row>
    <row r="89" spans="1:113" s="2" customFormat="1" ht="37.5">
      <c r="A89" s="4" t="s">
        <v>100</v>
      </c>
      <c r="B89" s="32">
        <v>0</v>
      </c>
      <c r="C89" s="32">
        <v>0</v>
      </c>
      <c r="D89" s="33">
        <v>0</v>
      </c>
      <c r="E89" s="32">
        <v>0</v>
      </c>
      <c r="F89" s="33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3">
        <v>0</v>
      </c>
      <c r="M89" s="32">
        <v>0</v>
      </c>
      <c r="N89" s="33">
        <v>0</v>
      </c>
      <c r="O89" s="32">
        <v>0</v>
      </c>
      <c r="P89" s="76"/>
      <c r="Q89" s="77"/>
      <c r="R89" s="76"/>
      <c r="S89" s="76"/>
      <c r="T89" s="76"/>
      <c r="U89" s="7"/>
      <c r="V89" s="87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</row>
    <row r="90" spans="1:113" s="2" customFormat="1" ht="29.25" customHeight="1">
      <c r="A90" s="175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87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</row>
    <row r="91" spans="1:113" ht="63.75" customHeight="1">
      <c r="A91" s="170"/>
      <c r="B91" s="170"/>
      <c r="C91" s="170"/>
      <c r="D91" s="170"/>
      <c r="E91" s="170"/>
      <c r="F91" s="170"/>
    </row>
    <row r="92" spans="1:113">
      <c r="C92" s="28">
        <v>1013681.7243999999</v>
      </c>
      <c r="D92" s="28">
        <v>333550.92810000002</v>
      </c>
      <c r="E92" s="28">
        <v>332259.47352</v>
      </c>
      <c r="F92" s="28">
        <v>240440.29608</v>
      </c>
      <c r="G92" s="28">
        <v>240168.0601</v>
      </c>
      <c r="J92" s="28">
        <v>93110.63201999999</v>
      </c>
      <c r="K92" s="28">
        <v>92091.413420000012</v>
      </c>
    </row>
    <row r="93" spans="1:113">
      <c r="C93" s="28">
        <f>C92-C88</f>
        <v>0</v>
      </c>
      <c r="D93" s="28">
        <f>D92-D88</f>
        <v>-6391.5200000000186</v>
      </c>
      <c r="E93" s="28">
        <f>E92-E88</f>
        <v>-6391.5200000000186</v>
      </c>
      <c r="F93" s="28">
        <f t="shared" ref="F93:K93" si="20">F92-F88</f>
        <v>0</v>
      </c>
      <c r="G93" s="28">
        <f t="shared" si="20"/>
        <v>0</v>
      </c>
      <c r="H93" s="28">
        <f t="shared" si="20"/>
        <v>0</v>
      </c>
      <c r="I93" s="28">
        <f t="shared" si="20"/>
        <v>0</v>
      </c>
      <c r="J93" s="28">
        <f t="shared" si="20"/>
        <v>0</v>
      </c>
      <c r="K93" s="28">
        <f t="shared" si="20"/>
        <v>0</v>
      </c>
    </row>
    <row r="94" spans="1:113">
      <c r="A94" s="54"/>
      <c r="B94" s="40">
        <v>824543.6</v>
      </c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78"/>
      <c r="Q94" s="79"/>
    </row>
    <row r="95" spans="1:113">
      <c r="A95" s="54"/>
      <c r="B95" s="41">
        <v>188194.6</v>
      </c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78"/>
      <c r="Q95" s="79"/>
    </row>
    <row r="96" spans="1:113">
      <c r="A96" s="54"/>
      <c r="B96" s="41">
        <f>SUM(B94:B95)</f>
        <v>1012738.2</v>
      </c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78"/>
      <c r="Q96" s="79"/>
    </row>
    <row r="97" spans="1:17">
      <c r="A97" s="54"/>
      <c r="B97" s="41">
        <f>B96-B88</f>
        <v>0</v>
      </c>
      <c r="C97" s="41"/>
      <c r="D97" s="41"/>
      <c r="E97" s="41"/>
      <c r="F97" s="41"/>
      <c r="G97" s="42"/>
      <c r="H97" s="42"/>
      <c r="I97" s="42"/>
      <c r="J97" s="42"/>
      <c r="K97" s="42"/>
      <c r="L97" s="41"/>
      <c r="M97" s="41"/>
      <c r="N97" s="41"/>
      <c r="O97" s="41"/>
      <c r="P97" s="78"/>
      <c r="Q97" s="79"/>
    </row>
    <row r="98" spans="1:17">
      <c r="A98" s="54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78"/>
      <c r="Q98" s="79"/>
    </row>
    <row r="99" spans="1:17">
      <c r="A99" s="54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78"/>
      <c r="Q99" s="79"/>
    </row>
    <row r="100" spans="1:17">
      <c r="A100" s="54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78"/>
      <c r="Q100" s="79"/>
    </row>
    <row r="101" spans="1:17">
      <c r="A101" s="54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78"/>
      <c r="Q101" s="79"/>
    </row>
    <row r="102" spans="1:17">
      <c r="A102" s="54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78"/>
      <c r="Q102" s="79"/>
    </row>
    <row r="103" spans="1:17">
      <c r="A103" s="54"/>
      <c r="B103" s="41"/>
      <c r="C103" s="41"/>
      <c r="D103" s="41"/>
      <c r="E103" s="41"/>
      <c r="F103" s="41"/>
      <c r="G103" s="41"/>
      <c r="H103" s="41"/>
      <c r="I103" s="19"/>
      <c r="J103" s="19"/>
      <c r="K103" s="19"/>
      <c r="L103" s="19"/>
      <c r="M103" s="19"/>
      <c r="N103" s="41"/>
      <c r="O103" s="41"/>
      <c r="P103" s="78"/>
      <c r="Q103" s="79"/>
    </row>
    <row r="104" spans="1:17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</row>
    <row r="105" spans="1:17"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</row>
  </sheetData>
  <mergeCells count="90">
    <mergeCell ref="K74:K75"/>
    <mergeCell ref="L74:L75"/>
    <mergeCell ref="C26:C28"/>
    <mergeCell ref="M74:M75"/>
    <mergeCell ref="N74:N75"/>
    <mergeCell ref="H74:H75"/>
    <mergeCell ref="G26:G28"/>
    <mergeCell ref="H26:H28"/>
    <mergeCell ref="I26:I28"/>
    <mergeCell ref="J26:J28"/>
    <mergeCell ref="O74:O75"/>
    <mergeCell ref="P74:P75"/>
    <mergeCell ref="Q74:Q75"/>
    <mergeCell ref="A5:T5"/>
    <mergeCell ref="S74:S75"/>
    <mergeCell ref="T74:T75"/>
    <mergeCell ref="B70:B71"/>
    <mergeCell ref="C70:C71"/>
    <mergeCell ref="F70:F71"/>
    <mergeCell ref="L70:L71"/>
    <mergeCell ref="G70:G71"/>
    <mergeCell ref="H70:H71"/>
    <mergeCell ref="I70:I71"/>
    <mergeCell ref="J70:J71"/>
    <mergeCell ref="K70:K71"/>
    <mergeCell ref="P26:P28"/>
    <mergeCell ref="Q26:Q28"/>
    <mergeCell ref="I74:I75"/>
    <mergeCell ref="J74:J75"/>
    <mergeCell ref="A70:A71"/>
    <mergeCell ref="A2:S2"/>
    <mergeCell ref="A3:S3"/>
    <mergeCell ref="F6:O6"/>
    <mergeCell ref="F7:G7"/>
    <mergeCell ref="H7:I7"/>
    <mergeCell ref="J7:K7"/>
    <mergeCell ref="L7:M7"/>
    <mergeCell ref="N7:O7"/>
    <mergeCell ref="P6:P8"/>
    <mergeCell ref="Q6:Q8"/>
    <mergeCell ref="A6:A8"/>
    <mergeCell ref="S6:S8"/>
    <mergeCell ref="A4:U4"/>
    <mergeCell ref="A91:F91"/>
    <mergeCell ref="A85:U85"/>
    <mergeCell ref="A47:U47"/>
    <mergeCell ref="A90:U90"/>
    <mergeCell ref="P70:P71"/>
    <mergeCell ref="Q70:Q71"/>
    <mergeCell ref="R70:R71"/>
    <mergeCell ref="U77:U78"/>
    <mergeCell ref="R74:R75"/>
    <mergeCell ref="U74:U75"/>
    <mergeCell ref="A74:A75"/>
    <mergeCell ref="B74:B75"/>
    <mergeCell ref="C74:C75"/>
    <mergeCell ref="F74:F75"/>
    <mergeCell ref="G74:G75"/>
    <mergeCell ref="A16:U16"/>
    <mergeCell ref="A26:A28"/>
    <mergeCell ref="B6:B8"/>
    <mergeCell ref="U6:U8"/>
    <mergeCell ref="B26:B28"/>
    <mergeCell ref="A12:A13"/>
    <mergeCell ref="U10:U11"/>
    <mergeCell ref="T6:T8"/>
    <mergeCell ref="C6:C8"/>
    <mergeCell ref="R6:R8"/>
    <mergeCell ref="D6:E7"/>
    <mergeCell ref="A9:U9"/>
    <mergeCell ref="D26:D28"/>
    <mergeCell ref="E26:E28"/>
    <mergeCell ref="U26:U28"/>
    <mergeCell ref="F26:F28"/>
    <mergeCell ref="S70:S71"/>
    <mergeCell ref="T70:T71"/>
    <mergeCell ref="U70:U71"/>
    <mergeCell ref="K26:K28"/>
    <mergeCell ref="L26:L28"/>
    <mergeCell ref="M26:M28"/>
    <mergeCell ref="N26:N28"/>
    <mergeCell ref="O26:O28"/>
    <mergeCell ref="M70:M71"/>
    <mergeCell ref="N70:N71"/>
    <mergeCell ref="O70:O71"/>
    <mergeCell ref="U40:U41"/>
    <mergeCell ref="U58:U59"/>
    <mergeCell ref="R26:R28"/>
    <mergeCell ref="S26:S28"/>
    <mergeCell ref="T26:T28"/>
  </mergeCells>
  <pageMargins left="0.19685039370078741" right="0.19685039370078741" top="0.35433070866141736" bottom="0.19685039370078741" header="0.19685039370078741" footer="0.19685039370078741"/>
  <pageSetup paperSize="9" scale="33" fitToHeight="18" orientation="landscape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Лист1!Print_Titles</vt:lpstr>
      <vt:lpstr>Лист1!Заголовки_для_печати</vt:lpstr>
      <vt:lpstr>Лист1!Область_печати</vt:lpstr>
    </vt:vector>
  </TitlesOfParts>
  <Company>Агентство по занятости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Пестова</dc:creator>
  <cp:lastModifiedBy>saromanov</cp:lastModifiedBy>
  <cp:lastPrinted>2022-07-19T07:44:57Z</cp:lastPrinted>
  <dcterms:created xsi:type="dcterms:W3CDTF">2009-07-16T11:25:56Z</dcterms:created>
  <dcterms:modified xsi:type="dcterms:W3CDTF">2022-07-19T07:46:43Z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1049-11.2.0.9127</vt:lpwstr>
  </property>
</Properties>
</file>